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3"/>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 ref="D9"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<sst xmlns="http://schemas.openxmlformats.org/spreadsheetml/2006/main" count="528" uniqueCount="113">
  <si>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</si>
  <si>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</si>
  <si>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</si>
  <si>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</si>
  <si>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</si>
  <si>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</si>
  <si>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</si>
  <si>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</si>
  <si>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</si>
  <si>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</si>
  <si>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</si>
  <si>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</si>
  <si>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</si>
  <si>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</si>
  <si>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</si>
  <si>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</si>
  <si>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</si>
  <si>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</si>
  <si>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</si>
  <si>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</si>
  <si>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</si>
  <si>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</si>
  <si>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</si>
  <si>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</si>
  <si>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</si>
  <si>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</si>
  <si>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</si>
  <si>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</si>
  <si>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</si>
  <si>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</si>
  <si>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</si>
  <si>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</si>
  <si>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</si>
  <si>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</si>
  <si>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Erster Gruppe A</t>
  </si>
  <si>
    <t>Spiel um den 3.Platz</t>
  </si>
  <si>
    <t>Finale</t>
  </si>
  <si>
    <t>Halbfinale</t>
  </si>
  <si>
    <t>Vorrunde</t>
  </si>
  <si>
    <t>Zweiter Gruppe B</t>
  </si>
  <si>
    <t>Zweiter Gruppe A</t>
  </si>
  <si>
    <t>um Platz 7</t>
  </si>
  <si>
    <t>um Platz 13</t>
  </si>
  <si>
    <t>um Platz 11</t>
  </si>
  <si>
    <t>um Platz 9</t>
  </si>
  <si>
    <t>um Platz 5</t>
  </si>
  <si>
    <t>Siebter Gruppe A</t>
  </si>
  <si>
    <t>Siebter Gruppe B</t>
  </si>
  <si>
    <t>Sechster Gruppe A</t>
  </si>
  <si>
    <t>Sechster Gruppe B</t>
  </si>
  <si>
    <t>Fünter Gruppe A</t>
  </si>
  <si>
    <t>Fünter Gruppe B</t>
  </si>
  <si>
    <t>Vierter Gruppe A</t>
  </si>
  <si>
    <t>Vierter Gruppe B</t>
  </si>
  <si>
    <t>Dritter Gruppe A</t>
  </si>
  <si>
    <t>Dritter Gruppe B</t>
  </si>
  <si>
    <t>Gruppe B</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</si>
  <si>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</si>
  <si>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</si>
  <si>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</si>
  <si>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</si>
  <si>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</si>
  <si>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</si>
  <si>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</si>
  <si>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</si>
  <si>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</si>
  <si>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</si>
  <si>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Platz 1</t>
  </si>
  <si>
    <t>Platz 2</t>
  </si>
  <si>
    <t>Erster Gruppe B</t>
  </si>
  <si>
    <t>Gruppe A</t>
  </si>
  <si>
    <t>Platzierungen:</t>
  </si>
  <si>
    <t>1.</t>
  </si>
  <si>
    <t>2.</t>
  </si>
  <si>
    <t>3.</t>
  </si>
  <si>
    <t>4.</t>
  </si>
  <si>
    <t>5.</t>
  </si>
  <si>
    <t>6.</t>
  </si>
  <si>
    <t>7.</t>
  </si>
  <si>
    <t>8.</t>
  </si>
  <si>
    <t>9.</t>
  </si>
  <si>
    <t>10.</t>
  </si>
  <si>
    <t>11.</t>
  </si>
  <si>
    <t>12.</t>
  </si>
  <si>
    <t>13.</t>
  </si>
  <si>
    <t>14.</t>
  </si>
  <si>
    <t>Verlierer Halbfinale Spiel 31</t>
  </si>
  <si>
    <t>Sieger Halbfinale Spiel 31</t>
  </si>
  <si>
    <t>Verlierer Halbfinale Spiel 32</t>
  </si>
  <si>
    <t>Sieger Halbfinale Spiel 32</t>
  </si>
  <si>
    <t>(nach KO-Spiele)</t>
  </si>
  <si>
    <t>Spiel um den 11.Platz</t>
  </si>
  <si>
    <t>Spiel um den 9.Platz</t>
  </si>
  <si>
    <t>Spiel um den 7.Platz</t>
  </si>
  <si>
    <t>Spiel um den 5.Platz</t>
  </si>
  <si>
    <t>Fünfter Gruppe A</t>
  </si>
  <si>
    <t>Fünfter Gruppe B</t>
  </si>
  <si>
    <t>M 01</t>
  </si>
  <si>
    <t>M 02</t>
  </si>
  <si>
    <t>M 03</t>
  </si>
  <si>
    <t>M 04</t>
  </si>
  <si>
    <t>M 05</t>
  </si>
  <si>
    <t>M 06</t>
  </si>
  <si>
    <t>M07</t>
  </si>
  <si>
    <t>M08</t>
  </si>
  <si>
    <t>M09</t>
  </si>
  <si>
    <t>M10</t>
  </si>
  <si>
    <t>M11</t>
  </si>
  <si>
    <t>M12</t>
  </si>
  <si>
    <t>Feld 1</t>
  </si>
  <si>
    <t>Feld 2</t>
  </si>
  <si>
    <t>Feld3</t>
  </si>
  <si>
    <t>Feld 3</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</si>
</sst>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4">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2"/>
      <color indexed="48"/>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2"/>
    </font>
    <font>
      <b/>
      <sz val="20"/>
      <color indexed="10"/>
      <name val="Arial"/>
      <family val="2"/>
    </font>
    <font>
      <b/>
      <sz val="11"/>
      <color indexed="56"/>
      <name val="Arial"/>
      <family val="2"/>
    </font>
    <font>
      <b/>
      <sz val="16"/>
      <color indexed="56"/>
      <name val="Arial"/>
      <family val="2"/>
    </font>
    <font>
      <b/>
      <i/>
      <sz val="11"/>
      <name val="Arial"/>
      <family val="2"/>
    </font>
    <font>
      <b/>
      <sz val="6"/>
      <color indexed="16"/>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rgb="FF0070C0"/>
        <bgColor indexed="64"/>
      </patternFill>
    </fill>
    <fill>
      <patternFill patternType="solid">
        <fgColor indexed="41"/>
        <bgColor indexed="64"/>
      </patternFill>
    </fill>
    <fill>
      <patternFill patternType="solid">
        <fgColor theme="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0" fontId="12" fillId="0" borderId="0" applyNumberForma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155">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0" fillId="33" borderId="0" xfId="0" applyFont="1" applyFill="1" applyAlignment="1" applyProtection="1">
      <alignment/>
      <protection/>
    </xf>
    <xf numFmtId="0" fontId="41" fillId="33" borderId="0" xfId="0" applyFont="1" applyFill="1" applyAlignment="1" applyProtection="1">
      <alignment horizontal="center" vertical="center"/>
      <protection/>
    </xf>
    <xf numFmtId="0" fontId="42"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42" fillId="33" borderId="0" xfId="0" applyFont="1" applyFill="1" applyAlignment="1" applyProtection="1">
      <alignment horizontal="left"/>
      <protection/>
    </xf>
    <xf numFmtId="0" fontId="43" fillId="33" borderId="0" xfId="0" applyFont="1" applyFill="1" applyAlignment="1" applyProtection="1">
      <alignment horizontal="center"/>
      <protection/>
    </xf>
    <xf numFmtId="0" fontId="0" fillId="33" borderId="13" xfId="0" applyFont="1" applyFill="1" applyBorder="1" applyAlignment="1" applyProtection="1">
      <alignment horizontal="left"/>
      <protection locked="0"/>
    </xf>
    <xf numFmtId="0" fontId="44"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3" xfId="0" applyFont="1" applyFill="1" applyBorder="1" applyAlignment="1" applyProtection="1">
      <alignment horizontal="right"/>
      <protection locked="0"/>
    </xf>
    <xf numFmtId="0" fontId="1" fillId="34" borderId="14" xfId="0" applyFont="1" applyFill="1" applyBorder="1" applyAlignment="1" applyProtection="1">
      <alignment horizontal="right"/>
      <protection locked="0"/>
    </xf>
    <xf numFmtId="0" fontId="1" fillId="34" borderId="14" xfId="0" applyFont="1" applyFill="1" applyBorder="1" applyAlignment="1" applyProtection="1">
      <alignment horizontal="left"/>
      <protection locked="0"/>
    </xf>
    <xf numFmtId="0" fontId="0" fillId="33" borderId="0" xfId="0" applyFont="1" applyFill="1" applyAlignment="1" applyProtection="1">
      <alignment vertical="center"/>
      <protection/>
    </xf>
    <xf numFmtId="0" fontId="48" fillId="33" borderId="10" xfId="0" applyFont="1" applyFill="1" applyBorder="1" applyAlignment="1" applyProtection="1">
      <alignment horizontal="right" vertical="center"/>
      <protection/>
    </xf>
    <xf numFmtId="0" fontId="0" fillId="33" borderId="0" xfId="0" applyFont="1" applyFill="1" applyBorder="1" applyAlignment="1" applyProtection="1">
      <alignment/>
      <protection/>
    </xf>
    <xf numFmtId="20" fontId="1" fillId="40" borderId="0" xfId="0" applyNumberFormat="1" applyFont="1" applyFill="1" applyAlignment="1" applyProtection="1">
      <alignment horizontal="center"/>
      <protection locked="0"/>
    </xf>
    <xf numFmtId="0" fontId="1" fillId="34" borderId="14" xfId="0" applyFont="1" applyFill="1" applyBorder="1" applyAlignment="1" applyProtection="1">
      <alignment horizontal="right"/>
      <protection/>
    </xf>
    <xf numFmtId="0" fontId="1" fillId="34" borderId="14" xfId="0" applyFont="1" applyFill="1" applyBorder="1" applyAlignment="1" applyProtection="1">
      <alignment horizontal="left"/>
      <protection/>
    </xf>
    <xf numFmtId="0" fontId="9" fillId="41" borderId="15" xfId="0" applyFont="1" applyFill="1" applyBorder="1" applyAlignment="1">
      <alignment horizontal="center" vertical="center"/>
    </xf>
    <xf numFmtId="0" fontId="9" fillId="41" borderId="0" xfId="0" applyFont="1" applyFill="1" applyBorder="1" applyAlignment="1">
      <alignment horizontal="center" vertical="center"/>
    </xf>
    <xf numFmtId="0" fontId="21" fillId="33" borderId="10" xfId="0" applyFont="1" applyFill="1" applyBorder="1" applyAlignment="1" applyProtection="1">
      <alignment horizontal="center"/>
      <protection/>
    </xf>
    <xf numFmtId="0" fontId="19" fillId="33" borderId="0" xfId="0" applyFont="1" applyFill="1" applyAlignment="1" applyProtection="1">
      <alignment horizontal="center" vertical="center"/>
      <protection/>
    </xf>
    <xf numFmtId="0" fontId="26" fillId="33" borderId="10" xfId="0" applyFont="1" applyFill="1" applyBorder="1" applyAlignment="1" applyProtection="1">
      <alignment horizontal="center"/>
      <protection locked="0"/>
    </xf>
    <xf numFmtId="0" fontId="1" fillId="33" borderId="0" xfId="0" applyFont="1" applyFill="1" applyAlignment="1" applyProtection="1">
      <alignment horizontal="center" wrapText="1"/>
      <protection/>
    </xf>
    <xf numFmtId="0" fontId="44" fillId="33" borderId="0" xfId="0" applyFont="1" applyFill="1" applyBorder="1" applyAlignment="1">
      <alignment horizontal="left"/>
    </xf>
    <xf numFmtId="0" fontId="83" fillId="42" borderId="0" xfId="0" applyFont="1" applyFill="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4" fillId="33" borderId="23"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0" fillId="0" borderId="26" xfId="0" applyBorder="1" applyAlignment="1">
      <alignment horizontal="left"/>
    </xf>
    <xf numFmtId="0" fontId="0" fillId="0" borderId="11" xfId="0" applyBorder="1" applyAlignment="1">
      <alignment horizontal="left"/>
    </xf>
    <xf numFmtId="0" fontId="0" fillId="0" borderId="27" xfId="0" applyBorder="1" applyAlignment="1">
      <alignment horizontal="left"/>
    </xf>
    <xf numFmtId="0" fontId="4" fillId="33" borderId="28" xfId="0" applyFont="1" applyFill="1" applyBorder="1" applyAlignment="1" applyProtection="1">
      <alignment horizontal="center"/>
      <protection/>
    </xf>
    <xf numFmtId="0" fontId="4" fillId="33" borderId="29" xfId="0" applyFont="1" applyFill="1" applyBorder="1" applyAlignment="1" applyProtection="1">
      <alignment horizontal="center"/>
      <protection/>
    </xf>
    <xf numFmtId="0" fontId="19" fillId="33" borderId="0" xfId="0" applyFont="1" applyFill="1" applyAlignment="1" applyProtection="1">
      <alignment horizontal="center" vertical="top"/>
      <protection/>
    </xf>
    <xf numFmtId="0" fontId="19"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4" xfId="0" applyFont="1" applyFill="1" applyBorder="1" applyAlignment="1" applyProtection="1">
      <alignment horizont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85546875" defaultRowHeight="4.5" customHeight="1"/>
  <cols>
    <col min="1" max="16384" width="0.85546875" style="77"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91253"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zoomScale="204" zoomScaleNormal="204"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D10" sqref="D10"/>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70</v>
      </c>
      <c r="B1" s="7" t="s">
        <v>56</v>
      </c>
      <c r="C1" s="114" t="s">
        <v>10</v>
      </c>
      <c r="D1" s="115"/>
      <c r="E1" s="115"/>
    </row>
    <row r="2" spans="1:4" ht="18" customHeight="1">
      <c r="A2" s="43" t="s">
        <v>97</v>
      </c>
      <c r="B2" s="44" t="s">
        <v>103</v>
      </c>
      <c r="C2" s="3" t="s">
        <v>11</v>
      </c>
      <c r="D2" s="4" t="s">
        <v>12</v>
      </c>
    </row>
    <row r="3" spans="1:4" ht="18" customHeight="1">
      <c r="A3" s="43" t="s">
        <v>98</v>
      </c>
      <c r="B3" s="44" t="s">
        <v>104</v>
      </c>
      <c r="C3" s="3" t="s">
        <v>2</v>
      </c>
      <c r="D3" s="45">
        <v>0.009722222222222222</v>
      </c>
    </row>
    <row r="4" spans="1:3" ht="18" customHeight="1">
      <c r="A4" s="43" t="s">
        <v>99</v>
      </c>
      <c r="B4" s="44" t="s">
        <v>105</v>
      </c>
      <c r="C4" s="3" t="s">
        <v>27</v>
      </c>
    </row>
    <row r="5" spans="1:4" ht="18" customHeight="1">
      <c r="A5" s="43" t="s">
        <v>100</v>
      </c>
      <c r="B5" s="44" t="s">
        <v>106</v>
      </c>
      <c r="C5" s="3" t="s">
        <v>3</v>
      </c>
      <c r="D5" s="46">
        <v>0.0006944444444444445</v>
      </c>
    </row>
    <row r="6" spans="1:4" ht="18" customHeight="1">
      <c r="A6" s="43" t="s">
        <v>101</v>
      </c>
      <c r="B6" s="44" t="s">
        <v>107</v>
      </c>
      <c r="C6" s="6" t="s">
        <v>13</v>
      </c>
      <c r="D6" s="5"/>
    </row>
    <row r="7" spans="1:4" ht="18" customHeight="1">
      <c r="A7" s="43" t="s">
        <v>102</v>
      </c>
      <c r="B7" s="44" t="s">
        <v>108</v>
      </c>
      <c r="C7" s="3" t="s">
        <v>3</v>
      </c>
      <c r="D7" s="47">
        <v>0.011111111111111112</v>
      </c>
    </row>
    <row r="8" spans="1:3" ht="18" customHeight="1">
      <c r="A8" s="92"/>
      <c r="B8" s="60"/>
      <c r="C8" s="6" t="s">
        <v>57</v>
      </c>
    </row>
    <row r="9" spans="1:4" ht="18" customHeight="1">
      <c r="A9" s="92" t="s">
        <v>61</v>
      </c>
      <c r="B9" s="60"/>
      <c r="C9" s="3" t="s">
        <v>3</v>
      </c>
      <c r="D9" s="111">
        <v>0.004166666666666667</v>
      </c>
    </row>
    <row r="10" spans="1:3" ht="18" customHeight="1">
      <c r="A10" s="92" t="s">
        <v>62</v>
      </c>
      <c r="B10" s="60"/>
      <c r="C10" s="6" t="s">
        <v>90</v>
      </c>
    </row>
    <row r="11" spans="1:2" ht="18" customHeight="1">
      <c r="A11" s="60"/>
      <c r="B11" s="60"/>
    </row>
    <row r="12" spans="1:3" ht="18" customHeight="1">
      <c r="A12" s="60"/>
      <c r="B12" s="60"/>
      <c r="C12" s="3" t="s">
        <v>14</v>
      </c>
    </row>
    <row r="13" spans="1:4" ht="18" customHeight="1">
      <c r="A13" s="60"/>
      <c r="B13" s="60"/>
      <c r="C13" s="3" t="s">
        <v>15</v>
      </c>
      <c r="D13" s="48">
        <v>0.3958333333333333</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33"/>
  <sheetViews>
    <sheetView tabSelected="1" zoomScale="114" zoomScaleNormal="114" zoomScalePageLayoutView="0" workbookViewId="0" topLeftCell="A1">
      <selection activeCell="K109" sqref="K109"/>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29" t="s">
        <v>59</v>
      </c>
      <c r="B1" s="130"/>
      <c r="C1" s="130"/>
      <c r="D1" s="131"/>
      <c r="E1" s="49"/>
      <c r="G1" s="135" t="s">
        <v>58</v>
      </c>
      <c r="H1" s="136"/>
      <c r="I1" s="51"/>
      <c r="J1" s="49"/>
    </row>
    <row r="2" spans="1:8" ht="12.75">
      <c r="A2" s="132" t="str">
        <f>Vorgaben!A2</f>
        <v>M 01</v>
      </c>
      <c r="B2" s="133"/>
      <c r="C2" s="133"/>
      <c r="D2" s="134"/>
      <c r="E2" s="49"/>
      <c r="G2" s="125" t="str">
        <f>Vorgaben!B2</f>
        <v>M07</v>
      </c>
      <c r="H2" s="126"/>
    </row>
    <row r="3" spans="1:8" ht="12.75">
      <c r="A3" s="132" t="str">
        <f>Vorgaben!A3</f>
        <v>M 02</v>
      </c>
      <c r="B3" s="133"/>
      <c r="C3" s="133"/>
      <c r="D3" s="134"/>
      <c r="E3" s="49"/>
      <c r="G3" s="125" t="str">
        <f>Vorgaben!B3</f>
        <v>M08</v>
      </c>
      <c r="H3" s="126"/>
    </row>
    <row r="4" spans="1:8" ht="12.75">
      <c r="A4" s="132" t="str">
        <f>Vorgaben!A4</f>
        <v>M 03</v>
      </c>
      <c r="B4" s="133"/>
      <c r="C4" s="133"/>
      <c r="D4" s="134"/>
      <c r="E4" s="49"/>
      <c r="G4" s="125" t="str">
        <f>Vorgaben!B4</f>
        <v>M09</v>
      </c>
      <c r="H4" s="126"/>
    </row>
    <row r="5" spans="1:8" ht="12.75">
      <c r="A5" s="132" t="str">
        <f>Vorgaben!A5</f>
        <v>M 04</v>
      </c>
      <c r="B5" s="133"/>
      <c r="C5" s="133"/>
      <c r="D5" s="134"/>
      <c r="E5" s="49"/>
      <c r="G5" s="125" t="str">
        <f>Vorgaben!B5</f>
        <v>M10</v>
      </c>
      <c r="H5" s="126"/>
    </row>
    <row r="6" spans="1:8" ht="12.75">
      <c r="A6" s="132" t="str">
        <f>Vorgaben!A6</f>
        <v>M 05</v>
      </c>
      <c r="B6" s="133"/>
      <c r="C6" s="133"/>
      <c r="D6" s="134"/>
      <c r="E6" s="49"/>
      <c r="G6" s="125" t="str">
        <f>Vorgaben!B6</f>
        <v>M11</v>
      </c>
      <c r="H6" s="126"/>
    </row>
    <row r="7" spans="1:8" ht="13.5" thickBot="1">
      <c r="A7" s="122" t="str">
        <f>Vorgaben!A7</f>
        <v>M 06</v>
      </c>
      <c r="B7" s="123"/>
      <c r="C7" s="123"/>
      <c r="D7" s="124"/>
      <c r="E7" s="49"/>
      <c r="G7" s="127" t="str">
        <f>Vorgaben!B7</f>
        <v>M12</v>
      </c>
      <c r="H7" s="128"/>
    </row>
    <row r="8" spans="1:8" ht="12.75">
      <c r="A8" s="121">
        <f>Vorgaben!A8</f>
        <v>0</v>
      </c>
      <c r="B8" s="121"/>
      <c r="C8" s="121"/>
      <c r="D8" s="121"/>
      <c r="E8" s="110"/>
      <c r="F8" s="110"/>
      <c r="G8" s="121">
        <f>Vorgaben!B8</f>
        <v>0</v>
      </c>
      <c r="H8" s="121"/>
    </row>
    <row r="9" spans="1:7" ht="5.25" customHeight="1" hidden="1">
      <c r="A9" s="120" t="str">
        <f>Vorgaben!A9</f>
        <v>8. MS Gr. A</v>
      </c>
      <c r="B9" s="120"/>
      <c r="C9" s="120"/>
      <c r="D9" s="120"/>
      <c r="E9" s="49"/>
      <c r="G9" s="49"/>
    </row>
    <row r="10" spans="1:7" ht="4.5" customHeight="1" hidden="1">
      <c r="A10" s="120" t="str">
        <f>Vorgaben!A10</f>
        <v>9. MS Gr. A</v>
      </c>
      <c r="B10" s="120"/>
      <c r="C10" s="120"/>
      <c r="D10" s="120"/>
      <c r="E10" s="49"/>
      <c r="G10" s="49"/>
    </row>
    <row r="11" spans="1:10" s="57" customFormat="1" ht="36.75" customHeight="1">
      <c r="A11" s="57" t="s">
        <v>4</v>
      </c>
      <c r="B11" s="70" t="s">
        <v>5</v>
      </c>
      <c r="C11" s="104" t="s">
        <v>6</v>
      </c>
      <c r="D11" s="93"/>
      <c r="E11" s="71" t="s">
        <v>38</v>
      </c>
      <c r="F11" s="71"/>
      <c r="G11" s="71"/>
      <c r="H11" s="119" t="s">
        <v>7</v>
      </c>
      <c r="I11" s="119"/>
      <c r="J11" s="119"/>
    </row>
    <row r="12" spans="1:10" ht="13.5">
      <c r="A12" s="58">
        <f>Vorgaben!D13</f>
        <v>0.3958333333333333</v>
      </c>
      <c r="B12" s="59">
        <v>1</v>
      </c>
      <c r="C12" s="74" t="s">
        <v>65</v>
      </c>
      <c r="D12" s="94" t="s">
        <v>109</v>
      </c>
      <c r="E12" s="52" t="str">
        <f>A2</f>
        <v>M 01</v>
      </c>
      <c r="F12" s="51" t="s">
        <v>8</v>
      </c>
      <c r="G12" s="53" t="str">
        <f>A3</f>
        <v>M 02</v>
      </c>
      <c r="H12" s="72"/>
      <c r="I12" s="51" t="s">
        <v>9</v>
      </c>
      <c r="J12" s="73"/>
    </row>
    <row r="13" spans="1:10" ht="13.5">
      <c r="A13" s="58">
        <f>A12</f>
        <v>0.3958333333333333</v>
      </c>
      <c r="B13" s="59">
        <v>2</v>
      </c>
      <c r="C13" s="74" t="s">
        <v>65</v>
      </c>
      <c r="D13" s="94" t="s">
        <v>110</v>
      </c>
      <c r="E13" s="52" t="str">
        <f>A4</f>
        <v>M 03</v>
      </c>
      <c r="F13" s="51" t="s">
        <v>8</v>
      </c>
      <c r="G13" s="53" t="str">
        <f>A5</f>
        <v>M 04</v>
      </c>
      <c r="H13" s="72"/>
      <c r="I13" s="51" t="s">
        <v>9</v>
      </c>
      <c r="J13" s="73"/>
    </row>
    <row r="14" spans="1:10" ht="13.5">
      <c r="A14" s="58">
        <f>A13</f>
        <v>0.3958333333333333</v>
      </c>
      <c r="B14" s="59">
        <v>3</v>
      </c>
      <c r="C14" s="74" t="s">
        <v>65</v>
      </c>
      <c r="D14" s="94" t="s">
        <v>111</v>
      </c>
      <c r="E14" s="52" t="str">
        <f>A7</f>
        <v>M 06</v>
      </c>
      <c r="F14" s="51" t="s">
        <v>8</v>
      </c>
      <c r="G14" s="53" t="str">
        <f>A6</f>
        <v>M 05</v>
      </c>
      <c r="H14" s="72"/>
      <c r="I14" s="51" t="s">
        <v>9</v>
      </c>
      <c r="J14" s="73"/>
    </row>
    <row r="15" spans="1:10" ht="14.25" customHeight="1" hidden="1">
      <c r="A15" s="58">
        <f>A20+Vorgaben!$D$3+Vorgaben!$D$5</f>
        <v>0.42708333333333337</v>
      </c>
      <c r="B15" s="59">
        <v>2</v>
      </c>
      <c r="C15" s="74" t="s">
        <v>65</v>
      </c>
      <c r="D15" s="94"/>
      <c r="E15" s="52">
        <f>A8</f>
        <v>0</v>
      </c>
      <c r="F15" s="51" t="s">
        <v>8</v>
      </c>
      <c r="G15" s="53" t="str">
        <f>A10</f>
        <v>9. MS Gr. A</v>
      </c>
      <c r="H15" s="72"/>
      <c r="I15" s="51" t="s">
        <v>9</v>
      </c>
      <c r="J15" s="73"/>
    </row>
    <row r="16" spans="1:10" ht="13.5">
      <c r="A16" s="95">
        <f>A14+Vorgaben!$D$3+Vorgaben!$D$5</f>
        <v>0.40625</v>
      </c>
      <c r="B16" s="96">
        <v>4</v>
      </c>
      <c r="C16" s="97" t="s">
        <v>66</v>
      </c>
      <c r="D16" s="98" t="s">
        <v>109</v>
      </c>
      <c r="E16" s="99" t="str">
        <f>G3</f>
        <v>M08</v>
      </c>
      <c r="F16" s="100" t="s">
        <v>8</v>
      </c>
      <c r="G16" s="101" t="str">
        <f>G2</f>
        <v>M07</v>
      </c>
      <c r="H16" s="102"/>
      <c r="I16" s="100" t="s">
        <v>9</v>
      </c>
      <c r="J16" s="103"/>
    </row>
    <row r="17" spans="1:10" ht="13.5">
      <c r="A17" s="95">
        <f>A16</f>
        <v>0.40625</v>
      </c>
      <c r="B17" s="96">
        <v>5</v>
      </c>
      <c r="C17" s="97" t="s">
        <v>66</v>
      </c>
      <c r="D17" s="98" t="s">
        <v>110</v>
      </c>
      <c r="E17" s="99" t="str">
        <f>G5</f>
        <v>M10</v>
      </c>
      <c r="F17" s="100" t="s">
        <v>8</v>
      </c>
      <c r="G17" s="101" t="str">
        <f>G4</f>
        <v>M09</v>
      </c>
      <c r="H17" s="102"/>
      <c r="I17" s="100" t="s">
        <v>9</v>
      </c>
      <c r="J17" s="103"/>
    </row>
    <row r="18" spans="1:10" ht="13.5">
      <c r="A18" s="95">
        <f>A17</f>
        <v>0.40625</v>
      </c>
      <c r="B18" s="96">
        <v>6</v>
      </c>
      <c r="C18" s="97" t="s">
        <v>66</v>
      </c>
      <c r="D18" s="98" t="s">
        <v>112</v>
      </c>
      <c r="E18" s="99" t="str">
        <f>G7</f>
        <v>M12</v>
      </c>
      <c r="F18" s="100" t="s">
        <v>8</v>
      </c>
      <c r="G18" s="101" t="str">
        <f>G6</f>
        <v>M11</v>
      </c>
      <c r="H18" s="102"/>
      <c r="I18" s="100" t="s">
        <v>9</v>
      </c>
      <c r="J18" s="103"/>
    </row>
    <row r="19" spans="1:10" ht="13.5">
      <c r="A19" s="58">
        <f>A18+Vorgaben!$D$3+Vorgaben!$D$5</f>
        <v>0.4166666666666667</v>
      </c>
      <c r="B19" s="59">
        <v>7</v>
      </c>
      <c r="C19" s="74" t="s">
        <v>65</v>
      </c>
      <c r="D19" s="94" t="s">
        <v>109</v>
      </c>
      <c r="E19" s="52" t="str">
        <f>A3</f>
        <v>M 02</v>
      </c>
      <c r="F19" s="51" t="s">
        <v>8</v>
      </c>
      <c r="G19" s="53" t="str">
        <f>A4</f>
        <v>M 03</v>
      </c>
      <c r="H19" s="72"/>
      <c r="I19" s="51" t="s">
        <v>9</v>
      </c>
      <c r="J19" s="73"/>
    </row>
    <row r="20" spans="1:10" ht="13.5">
      <c r="A20" s="58">
        <f>A19</f>
        <v>0.4166666666666667</v>
      </c>
      <c r="B20" s="59">
        <v>8</v>
      </c>
      <c r="C20" s="74" t="s">
        <v>65</v>
      </c>
      <c r="D20" s="94" t="s">
        <v>110</v>
      </c>
      <c r="E20" s="52" t="str">
        <f>A5</f>
        <v>M 04</v>
      </c>
      <c r="F20" s="51" t="s">
        <v>8</v>
      </c>
      <c r="G20" s="53" t="str">
        <f>A6</f>
        <v>M 05</v>
      </c>
      <c r="H20" s="72"/>
      <c r="I20" s="51" t="s">
        <v>9</v>
      </c>
      <c r="J20" s="73"/>
    </row>
    <row r="21" spans="1:10" ht="13.5">
      <c r="A21" s="58">
        <f>A20</f>
        <v>0.4166666666666667</v>
      </c>
      <c r="B21" s="59">
        <v>9</v>
      </c>
      <c r="C21" s="74" t="s">
        <v>65</v>
      </c>
      <c r="D21" s="94" t="s">
        <v>111</v>
      </c>
      <c r="E21" s="52" t="str">
        <f>A7</f>
        <v>M 06</v>
      </c>
      <c r="F21" s="51" t="s">
        <v>8</v>
      </c>
      <c r="G21" s="53" t="str">
        <f>A2</f>
        <v>M 01</v>
      </c>
      <c r="H21" s="72"/>
      <c r="I21" s="51" t="s">
        <v>9</v>
      </c>
      <c r="J21" s="73"/>
    </row>
    <row r="22" spans="1:10" ht="13.5">
      <c r="A22" s="95">
        <f>A21+Vorgaben!$D$3+Vorgaben!$D$5</f>
        <v>0.42708333333333337</v>
      </c>
      <c r="B22" s="96">
        <v>10</v>
      </c>
      <c r="C22" s="97" t="s">
        <v>66</v>
      </c>
      <c r="D22" s="98" t="s">
        <v>109</v>
      </c>
      <c r="E22" s="99" t="str">
        <f>G3</f>
        <v>M08</v>
      </c>
      <c r="F22" s="100" t="s">
        <v>8</v>
      </c>
      <c r="G22" s="101" t="str">
        <f>G4</f>
        <v>M09</v>
      </c>
      <c r="H22" s="102"/>
      <c r="I22" s="100" t="s">
        <v>9</v>
      </c>
      <c r="J22" s="103"/>
    </row>
    <row r="23" spans="1:10" ht="13.5">
      <c r="A23" s="95">
        <f>A22</f>
        <v>0.42708333333333337</v>
      </c>
      <c r="B23" s="96">
        <v>11</v>
      </c>
      <c r="C23" s="97" t="s">
        <v>66</v>
      </c>
      <c r="D23" s="98" t="s">
        <v>110</v>
      </c>
      <c r="E23" s="99" t="str">
        <f>G2</f>
        <v>M07</v>
      </c>
      <c r="F23" s="100" t="s">
        <v>8</v>
      </c>
      <c r="G23" s="101" t="str">
        <f>G7</f>
        <v>M12</v>
      </c>
      <c r="H23" s="102"/>
      <c r="I23" s="100" t="s">
        <v>9</v>
      </c>
      <c r="J23" s="103"/>
    </row>
    <row r="24" spans="1:10" ht="13.5">
      <c r="A24" s="95">
        <f>A23</f>
        <v>0.42708333333333337</v>
      </c>
      <c r="B24" s="96">
        <v>12</v>
      </c>
      <c r="C24" s="97" t="s">
        <v>66</v>
      </c>
      <c r="D24" s="98" t="s">
        <v>112</v>
      </c>
      <c r="E24" s="99" t="str">
        <f>G5</f>
        <v>M10</v>
      </c>
      <c r="F24" s="100" t="s">
        <v>8</v>
      </c>
      <c r="G24" s="101" t="str">
        <f>G6</f>
        <v>M11</v>
      </c>
      <c r="H24" s="102"/>
      <c r="I24" s="100" t="s">
        <v>9</v>
      </c>
      <c r="J24" s="103"/>
    </row>
    <row r="25" spans="1:10" ht="13.5">
      <c r="A25" s="58">
        <f>A24+Vorgaben!$D$3+Vorgaben!$D$5</f>
        <v>0.43750000000000006</v>
      </c>
      <c r="B25" s="59">
        <v>13</v>
      </c>
      <c r="C25" s="74" t="s">
        <v>65</v>
      </c>
      <c r="D25" s="94" t="s">
        <v>109</v>
      </c>
      <c r="E25" s="52" t="str">
        <f>A2</f>
        <v>M 01</v>
      </c>
      <c r="F25" s="51" t="s">
        <v>8</v>
      </c>
      <c r="G25" s="53" t="str">
        <f>A6</f>
        <v>M 05</v>
      </c>
      <c r="H25" s="72"/>
      <c r="I25" s="51" t="s">
        <v>9</v>
      </c>
      <c r="J25" s="73"/>
    </row>
    <row r="26" spans="1:10" ht="13.5">
      <c r="A26" s="58">
        <f>A25</f>
        <v>0.43750000000000006</v>
      </c>
      <c r="B26" s="59">
        <v>14</v>
      </c>
      <c r="C26" s="74" t="s">
        <v>65</v>
      </c>
      <c r="D26" s="94" t="s">
        <v>110</v>
      </c>
      <c r="E26" s="52" t="str">
        <f>A7</f>
        <v>M 06</v>
      </c>
      <c r="F26" s="51" t="s">
        <v>8</v>
      </c>
      <c r="G26" s="53" t="str">
        <f>A4</f>
        <v>M 03</v>
      </c>
      <c r="H26" s="72"/>
      <c r="I26" s="51" t="s">
        <v>9</v>
      </c>
      <c r="J26" s="73"/>
    </row>
    <row r="27" spans="1:10" ht="13.5" hidden="1">
      <c r="A27" s="58">
        <f>A26+Vorgaben!$D$3+Vorgaben!$D$5</f>
        <v>0.44791666666666674</v>
      </c>
      <c r="B27" s="59">
        <v>7</v>
      </c>
      <c r="C27" s="74" t="s">
        <v>65</v>
      </c>
      <c r="D27" s="94" t="s">
        <v>111</v>
      </c>
      <c r="E27" s="52" t="str">
        <f>A9</f>
        <v>8. MS Gr. A</v>
      </c>
      <c r="F27" s="51" t="s">
        <v>8</v>
      </c>
      <c r="G27" s="53" t="str">
        <f>A5</f>
        <v>M 04</v>
      </c>
      <c r="H27" s="72"/>
      <c r="I27" s="51" t="s">
        <v>9</v>
      </c>
      <c r="J27" s="73"/>
    </row>
    <row r="28" spans="1:10" ht="13.5" hidden="1">
      <c r="A28" s="58">
        <f>A26</f>
        <v>0.43750000000000006</v>
      </c>
      <c r="B28" s="59">
        <v>6</v>
      </c>
      <c r="C28" s="74" t="s">
        <v>65</v>
      </c>
      <c r="D28" s="94"/>
      <c r="E28" s="52" t="str">
        <f>A6</f>
        <v>M 05</v>
      </c>
      <c r="F28" s="51" t="s">
        <v>8</v>
      </c>
      <c r="G28" s="53">
        <f>A8</f>
        <v>0</v>
      </c>
      <c r="H28" s="72"/>
      <c r="I28" s="51" t="s">
        <v>9</v>
      </c>
      <c r="J28" s="73"/>
    </row>
    <row r="29" spans="1:10" ht="13.5">
      <c r="A29" s="58">
        <f>A26</f>
        <v>0.43750000000000006</v>
      </c>
      <c r="B29" s="59">
        <v>15</v>
      </c>
      <c r="C29" s="74" t="s">
        <v>65</v>
      </c>
      <c r="D29" s="94" t="s">
        <v>112</v>
      </c>
      <c r="E29" s="52" t="str">
        <f>A5</f>
        <v>M 04</v>
      </c>
      <c r="F29" s="51" t="s">
        <v>8</v>
      </c>
      <c r="G29" s="53" t="str">
        <f>A3</f>
        <v>M 02</v>
      </c>
      <c r="H29" s="72"/>
      <c r="I29" s="51" t="s">
        <v>9</v>
      </c>
      <c r="J29" s="73"/>
    </row>
    <row r="30" spans="1:10" ht="13.5">
      <c r="A30" s="95">
        <f>A29+Vorgaben!$D$3+Vorgaben!$D$5</f>
        <v>0.44791666666666674</v>
      </c>
      <c r="B30" s="96">
        <v>16</v>
      </c>
      <c r="C30" s="97" t="s">
        <v>66</v>
      </c>
      <c r="D30" s="98" t="s">
        <v>109</v>
      </c>
      <c r="E30" s="99" t="str">
        <f>G6</f>
        <v>M11</v>
      </c>
      <c r="F30" s="100" t="s">
        <v>8</v>
      </c>
      <c r="G30" s="101" t="str">
        <f>G2</f>
        <v>M07</v>
      </c>
      <c r="H30" s="102"/>
      <c r="I30" s="100" t="s">
        <v>9</v>
      </c>
      <c r="J30" s="103"/>
    </row>
    <row r="31" spans="1:10" ht="13.5" hidden="1">
      <c r="A31" s="58">
        <f>A51+Vorgaben!$D$3+Vorgaben!$D$5</f>
        <v>0.5000000000000002</v>
      </c>
      <c r="B31" s="59">
        <v>11</v>
      </c>
      <c r="C31" s="74" t="s">
        <v>65</v>
      </c>
      <c r="D31" s="98" t="s">
        <v>110</v>
      </c>
      <c r="E31" s="52" t="str">
        <f>A10</f>
        <v>9. MS Gr. A</v>
      </c>
      <c r="F31" s="51" t="s">
        <v>8</v>
      </c>
      <c r="G31" s="53" t="str">
        <f>A2</f>
        <v>M 01</v>
      </c>
      <c r="H31" s="72"/>
      <c r="I31" s="51" t="s">
        <v>9</v>
      </c>
      <c r="J31" s="73"/>
    </row>
    <row r="32" spans="1:10" ht="13.5" hidden="1">
      <c r="A32" s="58">
        <f>A43+Vorgaben!$D$3+Vorgaben!$D$5</f>
        <v>0.4687500000000001</v>
      </c>
      <c r="B32" s="59">
        <v>13</v>
      </c>
      <c r="C32" s="74" t="s">
        <v>65</v>
      </c>
      <c r="D32" s="98" t="s">
        <v>112</v>
      </c>
      <c r="E32" s="52" t="str">
        <f>A4</f>
        <v>M 03</v>
      </c>
      <c r="F32" s="51" t="s">
        <v>8</v>
      </c>
      <c r="G32" s="53" t="str">
        <f>A9</f>
        <v>8. MS Gr. A</v>
      </c>
      <c r="H32" s="72"/>
      <c r="I32" s="51" t="s">
        <v>9</v>
      </c>
      <c r="J32" s="73"/>
    </row>
    <row r="33" spans="1:10" ht="13.5" hidden="1">
      <c r="A33" s="58">
        <f>A43</f>
        <v>0.4583333333333334</v>
      </c>
      <c r="B33" s="59">
        <v>12</v>
      </c>
      <c r="C33" s="74" t="s">
        <v>65</v>
      </c>
      <c r="D33" s="94"/>
      <c r="E33" s="52" t="str">
        <f>A5</f>
        <v>M 04</v>
      </c>
      <c r="F33" s="51" t="s">
        <v>8</v>
      </c>
      <c r="G33" s="53">
        <f>A8</f>
        <v>0</v>
      </c>
      <c r="H33" s="72"/>
      <c r="I33" s="51" t="s">
        <v>9</v>
      </c>
      <c r="J33" s="73"/>
    </row>
    <row r="34" spans="1:10" ht="13.5">
      <c r="A34" s="95">
        <f>A30</f>
        <v>0.44791666666666674</v>
      </c>
      <c r="B34" s="96">
        <v>17</v>
      </c>
      <c r="C34" s="97" t="s">
        <v>66</v>
      </c>
      <c r="D34" s="98" t="s">
        <v>110</v>
      </c>
      <c r="E34" s="99" t="str">
        <f>G4</f>
        <v>M09</v>
      </c>
      <c r="F34" s="100" t="s">
        <v>8</v>
      </c>
      <c r="G34" s="101" t="str">
        <f>G7</f>
        <v>M12</v>
      </c>
      <c r="H34" s="102"/>
      <c r="I34" s="100" t="s">
        <v>9</v>
      </c>
      <c r="J34" s="103"/>
    </row>
    <row r="35" spans="1:10" ht="13.5">
      <c r="A35" s="95">
        <f>A34</f>
        <v>0.44791666666666674</v>
      </c>
      <c r="B35" s="96">
        <v>18</v>
      </c>
      <c r="C35" s="97" t="s">
        <v>66</v>
      </c>
      <c r="D35" s="98" t="s">
        <v>112</v>
      </c>
      <c r="E35" s="99" t="str">
        <f>G3</f>
        <v>M08</v>
      </c>
      <c r="F35" s="100" t="s">
        <v>8</v>
      </c>
      <c r="G35" s="101" t="str">
        <f>G5</f>
        <v>M10</v>
      </c>
      <c r="H35" s="102"/>
      <c r="I35" s="100" t="s">
        <v>9</v>
      </c>
      <c r="J35" s="103"/>
    </row>
    <row r="36" spans="1:10" ht="13.5" hidden="1">
      <c r="A36" s="58">
        <f>A33+Vorgaben!$D$3+Vorgaben!$D$5</f>
        <v>0.4687500000000001</v>
      </c>
      <c r="B36" s="59">
        <v>17</v>
      </c>
      <c r="C36" s="74" t="s">
        <v>65</v>
      </c>
      <c r="D36" s="94"/>
      <c r="E36" s="52" t="str">
        <f>A6</f>
        <v>M 05</v>
      </c>
      <c r="F36" s="51" t="s">
        <v>8</v>
      </c>
      <c r="G36" s="53" t="str">
        <f>A10</f>
        <v>9. MS Gr. A</v>
      </c>
      <c r="H36" s="72"/>
      <c r="I36" s="51" t="s">
        <v>9</v>
      </c>
      <c r="J36" s="73"/>
    </row>
    <row r="37" spans="1:10" ht="13.5" hidden="1">
      <c r="A37" s="95">
        <f>A16</f>
        <v>0.40625</v>
      </c>
      <c r="B37" s="96">
        <v>15</v>
      </c>
      <c r="C37" s="97" t="s">
        <v>66</v>
      </c>
      <c r="D37" s="98"/>
      <c r="E37" s="99">
        <f>G8</f>
        <v>0</v>
      </c>
      <c r="F37" s="100" t="s">
        <v>8</v>
      </c>
      <c r="G37" s="101" t="str">
        <f>G4</f>
        <v>M09</v>
      </c>
      <c r="H37" s="102"/>
      <c r="I37" s="100" t="s">
        <v>9</v>
      </c>
      <c r="J37" s="103"/>
    </row>
    <row r="38" spans="1:10" ht="13.5" hidden="1">
      <c r="A38" s="58">
        <f>A19+Vorgaben!$D$3+Vorgaben!$D$5</f>
        <v>0.42708333333333337</v>
      </c>
      <c r="B38" s="59">
        <v>22</v>
      </c>
      <c r="C38" s="74" t="s">
        <v>65</v>
      </c>
      <c r="D38" s="94"/>
      <c r="E38" s="52" t="str">
        <f>A6</f>
        <v>M 05</v>
      </c>
      <c r="F38" s="51" t="s">
        <v>8</v>
      </c>
      <c r="G38" s="53" t="str">
        <f>A9</f>
        <v>8. MS Gr. A</v>
      </c>
      <c r="H38" s="72"/>
      <c r="I38" s="51" t="s">
        <v>9</v>
      </c>
      <c r="J38" s="73"/>
    </row>
    <row r="39" spans="1:10" ht="13.5" hidden="1">
      <c r="A39" s="58">
        <f>A38+Vorgaben!$D$3+Vorgaben!$D$5</f>
        <v>0.43750000000000006</v>
      </c>
      <c r="B39" s="59">
        <v>23</v>
      </c>
      <c r="C39" s="74" t="s">
        <v>65</v>
      </c>
      <c r="D39" s="94"/>
      <c r="E39" s="52" t="str">
        <f>A5</f>
        <v>M 04</v>
      </c>
      <c r="F39" s="51" t="s">
        <v>8</v>
      </c>
      <c r="G39" s="53" t="str">
        <f>A10</f>
        <v>9. MS Gr. A</v>
      </c>
      <c r="H39" s="72"/>
      <c r="I39" s="51" t="s">
        <v>9</v>
      </c>
      <c r="J39" s="73"/>
    </row>
    <row r="40" spans="1:10" ht="13.5" hidden="1">
      <c r="A40" s="58">
        <f>A37+Vorgaben!$D$3+Vorgaben!$D$5</f>
        <v>0.4166666666666667</v>
      </c>
      <c r="B40" s="59">
        <v>19</v>
      </c>
      <c r="C40" s="74" t="s">
        <v>65</v>
      </c>
      <c r="D40" s="94"/>
      <c r="E40" s="52">
        <f>A8</f>
        <v>0</v>
      </c>
      <c r="F40" s="51" t="s">
        <v>8</v>
      </c>
      <c r="G40" s="53" t="str">
        <f>A2</f>
        <v>M 01</v>
      </c>
      <c r="H40" s="72"/>
      <c r="I40" s="51" t="s">
        <v>9</v>
      </c>
      <c r="J40" s="73"/>
    </row>
    <row r="41" spans="1:10" ht="13.5" hidden="1">
      <c r="A41" s="58">
        <f>A40+Vorgaben!$D$3+Vorgaben!$D$5</f>
        <v>0.42708333333333337</v>
      </c>
      <c r="B41" s="59">
        <v>27</v>
      </c>
      <c r="C41" s="74" t="s">
        <v>65</v>
      </c>
      <c r="D41" s="94"/>
      <c r="E41" s="52" t="str">
        <f>A3</f>
        <v>M 02</v>
      </c>
      <c r="F41" s="51" t="s">
        <v>8</v>
      </c>
      <c r="G41" s="53" t="str">
        <f>A9</f>
        <v>8. MS Gr. A</v>
      </c>
      <c r="H41" s="72"/>
      <c r="I41" s="51" t="s">
        <v>9</v>
      </c>
      <c r="J41" s="73"/>
    </row>
    <row r="42" spans="1:10" ht="13.5">
      <c r="A42" s="58">
        <f>A35+Vorgaben!$D$3+Vorgaben!$D$5</f>
        <v>0.4583333333333334</v>
      </c>
      <c r="B42" s="59">
        <v>19</v>
      </c>
      <c r="C42" s="74" t="s">
        <v>65</v>
      </c>
      <c r="D42" s="94" t="s">
        <v>109</v>
      </c>
      <c r="E42" s="52" t="str">
        <f>A4</f>
        <v>M 03</v>
      </c>
      <c r="F42" s="51" t="s">
        <v>8</v>
      </c>
      <c r="G42" s="53" t="str">
        <f>A6</f>
        <v>M 05</v>
      </c>
      <c r="H42" s="72"/>
      <c r="I42" s="51" t="s">
        <v>9</v>
      </c>
      <c r="J42" s="73"/>
    </row>
    <row r="43" spans="1:10" ht="13.5">
      <c r="A43" s="58">
        <f>A42</f>
        <v>0.4583333333333334</v>
      </c>
      <c r="B43" s="59">
        <v>20</v>
      </c>
      <c r="C43" s="74" t="s">
        <v>65</v>
      </c>
      <c r="D43" s="94" t="s">
        <v>110</v>
      </c>
      <c r="E43" s="52" t="str">
        <f>A3</f>
        <v>M 02</v>
      </c>
      <c r="F43" s="51" t="s">
        <v>8</v>
      </c>
      <c r="G43" s="53" t="str">
        <f>A7</f>
        <v>M 06</v>
      </c>
      <c r="H43" s="72"/>
      <c r="I43" s="51" t="s">
        <v>9</v>
      </c>
      <c r="J43" s="73"/>
    </row>
    <row r="44" spans="1:10" ht="13.5">
      <c r="A44" s="58">
        <f>A43</f>
        <v>0.4583333333333334</v>
      </c>
      <c r="B44" s="59">
        <v>21</v>
      </c>
      <c r="C44" s="74" t="s">
        <v>65</v>
      </c>
      <c r="D44" s="94" t="s">
        <v>111</v>
      </c>
      <c r="E44" s="52" t="str">
        <f>A2</f>
        <v>M 01</v>
      </c>
      <c r="F44" s="51" t="s">
        <v>8</v>
      </c>
      <c r="G44" s="53" t="str">
        <f>A5</f>
        <v>M 04</v>
      </c>
      <c r="H44" s="72"/>
      <c r="I44" s="51" t="s">
        <v>9</v>
      </c>
      <c r="J44" s="73"/>
    </row>
    <row r="45" spans="1:10" ht="13.5">
      <c r="A45" s="95">
        <f>A44+Vorgaben!$D$3+Vorgaben!$D$5</f>
        <v>0.4687500000000001</v>
      </c>
      <c r="B45" s="96">
        <v>22</v>
      </c>
      <c r="C45" s="97" t="s">
        <v>66</v>
      </c>
      <c r="D45" s="98" t="s">
        <v>109</v>
      </c>
      <c r="E45" s="99" t="str">
        <f>G4</f>
        <v>M09</v>
      </c>
      <c r="F45" s="100" t="s">
        <v>8</v>
      </c>
      <c r="G45" s="101" t="str">
        <f>G6</f>
        <v>M11</v>
      </c>
      <c r="H45" s="102"/>
      <c r="I45" s="100" t="s">
        <v>9</v>
      </c>
      <c r="J45" s="103"/>
    </row>
    <row r="46" spans="1:10" ht="13.5">
      <c r="A46" s="95">
        <f>A45</f>
        <v>0.4687500000000001</v>
      </c>
      <c r="B46" s="96">
        <v>23</v>
      </c>
      <c r="C46" s="97" t="s">
        <v>66</v>
      </c>
      <c r="D46" s="98" t="s">
        <v>110</v>
      </c>
      <c r="E46" s="99" t="str">
        <f>G7</f>
        <v>M12</v>
      </c>
      <c r="F46" s="100" t="s">
        <v>8</v>
      </c>
      <c r="G46" s="101" t="str">
        <f>G3</f>
        <v>M08</v>
      </c>
      <c r="H46" s="102"/>
      <c r="I46" s="100" t="s">
        <v>9</v>
      </c>
      <c r="J46" s="103"/>
    </row>
    <row r="47" spans="1:10" ht="13.5">
      <c r="A47" s="95">
        <f>A46</f>
        <v>0.4687500000000001</v>
      </c>
      <c r="B47" s="96">
        <v>24</v>
      </c>
      <c r="C47" s="97" t="s">
        <v>66</v>
      </c>
      <c r="D47" s="98" t="s">
        <v>112</v>
      </c>
      <c r="E47" s="99" t="str">
        <f>G2</f>
        <v>M07</v>
      </c>
      <c r="F47" s="100" t="s">
        <v>8</v>
      </c>
      <c r="G47" s="101" t="str">
        <f>G5</f>
        <v>M10</v>
      </c>
      <c r="H47" s="102"/>
      <c r="I47" s="100" t="s">
        <v>9</v>
      </c>
      <c r="J47" s="103"/>
    </row>
    <row r="48" spans="1:10" ht="13.5">
      <c r="A48" s="58">
        <f>A47+Vorgaben!$D$3+Vorgaben!$D$5</f>
        <v>0.4791666666666668</v>
      </c>
      <c r="B48" s="59">
        <v>25</v>
      </c>
      <c r="C48" s="74" t="s">
        <v>65</v>
      </c>
      <c r="D48" s="94" t="s">
        <v>109</v>
      </c>
      <c r="E48" s="52" t="str">
        <f>A2</f>
        <v>M 01</v>
      </c>
      <c r="F48" s="51" t="s">
        <v>8</v>
      </c>
      <c r="G48" s="53" t="str">
        <f>A4</f>
        <v>M 03</v>
      </c>
      <c r="H48" s="72"/>
      <c r="I48" s="51" t="s">
        <v>9</v>
      </c>
      <c r="J48" s="73"/>
    </row>
    <row r="49" spans="1:10" ht="13.5">
      <c r="A49" s="58">
        <f>A48</f>
        <v>0.4791666666666668</v>
      </c>
      <c r="B49" s="59">
        <v>26</v>
      </c>
      <c r="C49" s="74" t="s">
        <v>65</v>
      </c>
      <c r="D49" s="94" t="s">
        <v>110</v>
      </c>
      <c r="E49" s="52" t="str">
        <f>A6</f>
        <v>M 05</v>
      </c>
      <c r="F49" s="51" t="s">
        <v>8</v>
      </c>
      <c r="G49" s="53" t="str">
        <f>A3</f>
        <v>M 02</v>
      </c>
      <c r="H49" s="72"/>
      <c r="I49" s="51" t="s">
        <v>9</v>
      </c>
      <c r="J49" s="73"/>
    </row>
    <row r="50" spans="1:10" ht="13.5">
      <c r="A50" s="58">
        <f>A49</f>
        <v>0.4791666666666668</v>
      </c>
      <c r="B50" s="59">
        <v>27</v>
      </c>
      <c r="C50" s="74" t="s">
        <v>65</v>
      </c>
      <c r="D50" s="94" t="s">
        <v>111</v>
      </c>
      <c r="E50" s="52" t="str">
        <f>A7</f>
        <v>M 06</v>
      </c>
      <c r="F50" s="51" t="s">
        <v>8</v>
      </c>
      <c r="G50" s="53" t="str">
        <f>A5</f>
        <v>M 04</v>
      </c>
      <c r="H50" s="72"/>
      <c r="I50" s="51" t="s">
        <v>9</v>
      </c>
      <c r="J50" s="73"/>
    </row>
    <row r="51" spans="1:10" ht="13.5">
      <c r="A51" s="95">
        <f>A50+Vorgaben!$D$3+Vorgaben!$D$5</f>
        <v>0.4895833333333335</v>
      </c>
      <c r="B51" s="96">
        <v>28</v>
      </c>
      <c r="C51" s="97" t="s">
        <v>66</v>
      </c>
      <c r="D51" s="98" t="s">
        <v>109</v>
      </c>
      <c r="E51" s="99" t="str">
        <f>G4</f>
        <v>M09</v>
      </c>
      <c r="F51" s="100" t="s">
        <v>8</v>
      </c>
      <c r="G51" s="101" t="str">
        <f>G2</f>
        <v>M07</v>
      </c>
      <c r="H51" s="102"/>
      <c r="I51" s="100" t="s">
        <v>9</v>
      </c>
      <c r="J51" s="103"/>
    </row>
    <row r="52" spans="1:10" ht="13.5">
      <c r="A52" s="95">
        <f>A51</f>
        <v>0.4895833333333335</v>
      </c>
      <c r="B52" s="96">
        <v>29</v>
      </c>
      <c r="C52" s="97" t="s">
        <v>66</v>
      </c>
      <c r="D52" s="98" t="s">
        <v>110</v>
      </c>
      <c r="E52" s="99" t="str">
        <f>G6</f>
        <v>M11</v>
      </c>
      <c r="F52" s="100" t="s">
        <v>8</v>
      </c>
      <c r="G52" s="101" t="str">
        <f>G3</f>
        <v>M08</v>
      </c>
      <c r="H52" s="102"/>
      <c r="I52" s="100" t="s">
        <v>9</v>
      </c>
      <c r="J52" s="103"/>
    </row>
    <row r="53" spans="1:10" ht="13.5">
      <c r="A53" s="95">
        <f>A52</f>
        <v>0.4895833333333335</v>
      </c>
      <c r="B53" s="96">
        <v>30</v>
      </c>
      <c r="C53" s="97" t="s">
        <v>66</v>
      </c>
      <c r="D53" s="98" t="s">
        <v>112</v>
      </c>
      <c r="E53" s="99" t="str">
        <f>G7</f>
        <v>M12</v>
      </c>
      <c r="F53" s="100" t="s">
        <v>8</v>
      </c>
      <c r="G53" s="101" t="str">
        <f>G5</f>
        <v>M10</v>
      </c>
      <c r="H53" s="102"/>
      <c r="I53" s="100" t="s">
        <v>9</v>
      </c>
      <c r="J53" s="103"/>
    </row>
    <row r="54" spans="1:10" ht="13.5" hidden="1">
      <c r="A54" s="95">
        <f>A53</f>
        <v>0.4895833333333335</v>
      </c>
      <c r="B54" s="96">
        <v>18</v>
      </c>
      <c r="C54" s="97" t="s">
        <v>66</v>
      </c>
      <c r="D54" s="98" t="s">
        <v>68</v>
      </c>
      <c r="E54" s="99" t="str">
        <f>G6</f>
        <v>M11</v>
      </c>
      <c r="F54" s="100" t="s">
        <v>8</v>
      </c>
      <c r="G54" s="101">
        <f>G8</f>
        <v>0</v>
      </c>
      <c r="H54" s="102"/>
      <c r="I54" s="100" t="s">
        <v>9</v>
      </c>
      <c r="J54" s="103"/>
    </row>
    <row r="55" spans="1:10" ht="13.5" hidden="1">
      <c r="A55" s="58">
        <f>A42</f>
        <v>0.4583333333333334</v>
      </c>
      <c r="B55" s="59">
        <v>24</v>
      </c>
      <c r="C55" s="74" t="s">
        <v>65</v>
      </c>
      <c r="D55" s="94" t="s">
        <v>68</v>
      </c>
      <c r="E55" s="52">
        <f>A8</f>
        <v>0</v>
      </c>
      <c r="F55" s="51" t="s">
        <v>8</v>
      </c>
      <c r="G55" s="53" t="str">
        <f>A3</f>
        <v>M 02</v>
      </c>
      <c r="H55" s="72"/>
      <c r="I55" s="51" t="s">
        <v>9</v>
      </c>
      <c r="J55" s="73"/>
    </row>
    <row r="56" spans="1:10" ht="13.5" hidden="1">
      <c r="A56" s="95">
        <f>A47</f>
        <v>0.4687500000000001</v>
      </c>
      <c r="B56" s="96">
        <v>22</v>
      </c>
      <c r="C56" s="97" t="s">
        <v>66</v>
      </c>
      <c r="D56" s="98" t="s">
        <v>68</v>
      </c>
      <c r="E56" s="99">
        <f>G8</f>
        <v>0</v>
      </c>
      <c r="F56" s="100" t="s">
        <v>8</v>
      </c>
      <c r="G56" s="101" t="str">
        <f>G3</f>
        <v>M08</v>
      </c>
      <c r="H56" s="102"/>
      <c r="I56" s="100" t="s">
        <v>9</v>
      </c>
      <c r="J56" s="103"/>
    </row>
    <row r="57" spans="1:10" ht="13.5" hidden="1">
      <c r="A57" s="58">
        <f>A55+Vorgaben!$D$3+Vorgaben!$D$5</f>
        <v>0.4687500000000001</v>
      </c>
      <c r="B57" s="59">
        <v>33</v>
      </c>
      <c r="C57" s="74" t="s">
        <v>65</v>
      </c>
      <c r="D57" s="74"/>
      <c r="E57" s="52" t="str">
        <f>A9</f>
        <v>8. MS Gr. A</v>
      </c>
      <c r="F57" s="51" t="s">
        <v>8</v>
      </c>
      <c r="G57" s="53" t="str">
        <f>A2</f>
        <v>M 01</v>
      </c>
      <c r="H57" s="72"/>
      <c r="I57" s="51" t="s">
        <v>9</v>
      </c>
      <c r="J57" s="73"/>
    </row>
    <row r="58" spans="1:10" ht="13.5" hidden="1">
      <c r="A58" s="58">
        <f>A46+Vorgaben!$D$3+Vorgaben!$D$5</f>
        <v>0.4791666666666668</v>
      </c>
      <c r="B58" s="59">
        <v>36</v>
      </c>
      <c r="C58" s="74" t="s">
        <v>65</v>
      </c>
      <c r="D58" s="74"/>
      <c r="E58" s="52" t="str">
        <f>A10</f>
        <v>9. MS Gr. A</v>
      </c>
      <c r="F58" s="51" t="s">
        <v>8</v>
      </c>
      <c r="G58" s="53" t="str">
        <f>A7</f>
        <v>M 06</v>
      </c>
      <c r="H58" s="72"/>
      <c r="I58" s="51" t="s">
        <v>9</v>
      </c>
      <c r="J58" s="73"/>
    </row>
    <row r="59" spans="1:10" ht="13.5" hidden="1">
      <c r="A59" s="95">
        <f>A14+Vorgaben!$D$3+Vorgaben!$D$5</f>
        <v>0.40625</v>
      </c>
      <c r="B59" s="96">
        <v>29</v>
      </c>
      <c r="C59" s="97" t="s">
        <v>66</v>
      </c>
      <c r="D59" s="98" t="s">
        <v>67</v>
      </c>
      <c r="E59" s="99" t="str">
        <f>G2</f>
        <v>M07</v>
      </c>
      <c r="F59" s="100" t="s">
        <v>8</v>
      </c>
      <c r="G59" s="101">
        <f>G8</f>
        <v>0</v>
      </c>
      <c r="H59" s="102"/>
      <c r="I59" s="100" t="s">
        <v>9</v>
      </c>
      <c r="J59" s="103"/>
    </row>
    <row r="60" spans="1:10" ht="13.5" hidden="1">
      <c r="A60" s="58">
        <f>A17+Vorgaben!$D$3+Vorgaben!$D$5</f>
        <v>0.4166666666666667</v>
      </c>
      <c r="B60" s="59">
        <v>41</v>
      </c>
      <c r="C60" s="74" t="s">
        <v>65</v>
      </c>
      <c r="D60" s="74"/>
      <c r="E60" s="52" t="str">
        <f>A9</f>
        <v>8. MS Gr. A</v>
      </c>
      <c r="F60" s="51" t="s">
        <v>8</v>
      </c>
      <c r="G60" s="53">
        <f>A8</f>
        <v>0</v>
      </c>
      <c r="H60" s="72"/>
      <c r="I60" s="51" t="s">
        <v>9</v>
      </c>
      <c r="J60" s="73"/>
    </row>
    <row r="61" spans="1:10" ht="13.5" hidden="1">
      <c r="A61" s="58">
        <f>A60+Vorgaben!$D$3+Vorgaben!$D$5</f>
        <v>0.42708333333333337</v>
      </c>
      <c r="B61" s="59">
        <v>42</v>
      </c>
      <c r="C61" s="74" t="s">
        <v>65</v>
      </c>
      <c r="D61" s="74"/>
      <c r="E61" s="52" t="str">
        <f>A10</f>
        <v>9. MS Gr. A</v>
      </c>
      <c r="F61" s="51" t="s">
        <v>8</v>
      </c>
      <c r="G61" s="53" t="str">
        <f>A4</f>
        <v>M 03</v>
      </c>
      <c r="H61" s="72"/>
      <c r="I61" s="51" t="s">
        <v>9</v>
      </c>
      <c r="J61" s="73"/>
    </row>
    <row r="62" spans="1:10" ht="13.5" hidden="1">
      <c r="A62" s="58">
        <f>A64+Vorgaben!$D$3+Vorgaben!$D$5</f>
        <v>0.4166666666666667</v>
      </c>
      <c r="B62" s="59">
        <v>35</v>
      </c>
      <c r="C62" s="74" t="s">
        <v>65</v>
      </c>
      <c r="D62" s="94" t="s">
        <v>67</v>
      </c>
      <c r="E62" s="52" t="str">
        <f>A4</f>
        <v>M 03</v>
      </c>
      <c r="F62" s="51" t="s">
        <v>8</v>
      </c>
      <c r="G62" s="53">
        <f>A8</f>
        <v>0</v>
      </c>
      <c r="H62" s="72"/>
      <c r="I62" s="51" t="s">
        <v>9</v>
      </c>
      <c r="J62" s="73"/>
    </row>
    <row r="63" spans="1:10" ht="13.5" hidden="1">
      <c r="A63" s="95">
        <f>A29+Vorgaben!$D$3+Vorgaben!$D$5</f>
        <v>0.44791666666666674</v>
      </c>
      <c r="B63" s="96">
        <v>32</v>
      </c>
      <c r="C63" s="97" t="s">
        <v>66</v>
      </c>
      <c r="D63" s="98" t="s">
        <v>67</v>
      </c>
      <c r="E63" s="99">
        <f>G8</f>
        <v>0</v>
      </c>
      <c r="F63" s="100" t="s">
        <v>8</v>
      </c>
      <c r="G63" s="101" t="str">
        <f>G7</f>
        <v>M12</v>
      </c>
      <c r="H63" s="102"/>
      <c r="I63" s="100" t="s">
        <v>9</v>
      </c>
      <c r="J63" s="103"/>
    </row>
    <row r="64" spans="1:10" ht="13.5" hidden="1">
      <c r="A64" s="58">
        <f>A14+Vorgaben!$D$3+Vorgaben!$D$5</f>
        <v>0.40625</v>
      </c>
      <c r="B64" s="59">
        <v>47</v>
      </c>
      <c r="C64" s="74" t="s">
        <v>65</v>
      </c>
      <c r="D64" s="74"/>
      <c r="E64" s="52" t="str">
        <f>A3</f>
        <v>M 02</v>
      </c>
      <c r="F64" s="51" t="s">
        <v>8</v>
      </c>
      <c r="G64" s="53" t="str">
        <f>A10</f>
        <v>9. MS Gr. A</v>
      </c>
      <c r="H64" s="72"/>
      <c r="I64" s="51" t="s">
        <v>9</v>
      </c>
      <c r="J64" s="73"/>
    </row>
    <row r="65" spans="1:10" ht="13.5" hidden="1">
      <c r="A65" s="58">
        <f>A25</f>
        <v>0.43750000000000006</v>
      </c>
      <c r="B65" s="59">
        <v>41</v>
      </c>
      <c r="C65" s="74" t="s">
        <v>65</v>
      </c>
      <c r="D65" s="94" t="s">
        <v>68</v>
      </c>
      <c r="E65" s="52">
        <f>A8</f>
        <v>0</v>
      </c>
      <c r="F65" s="51" t="s">
        <v>8</v>
      </c>
      <c r="G65" s="53" t="str">
        <f>A7</f>
        <v>M 06</v>
      </c>
      <c r="H65" s="72"/>
      <c r="I65" s="51" t="s">
        <v>9</v>
      </c>
      <c r="J65" s="73"/>
    </row>
    <row r="66" spans="1:10" ht="13.5" hidden="1">
      <c r="A66" s="58">
        <f>A30+Vorgaben!$D$3+Vorgaben!$D$5</f>
        <v>0.4583333333333334</v>
      </c>
      <c r="B66" s="59">
        <v>51</v>
      </c>
      <c r="C66" s="74" t="s">
        <v>65</v>
      </c>
      <c r="D66" s="74"/>
      <c r="E66" s="52" t="str">
        <f>A9</f>
        <v>8. MS Gr. A</v>
      </c>
      <c r="F66" s="51" t="s">
        <v>8</v>
      </c>
      <c r="G66" s="53" t="str">
        <f>A7</f>
        <v>M 06</v>
      </c>
      <c r="H66" s="72"/>
      <c r="I66" s="51" t="s">
        <v>9</v>
      </c>
      <c r="J66" s="73"/>
    </row>
    <row r="67" spans="1:10" ht="13.5" hidden="1">
      <c r="A67" s="58">
        <f>A48</f>
        <v>0.4791666666666668</v>
      </c>
      <c r="B67" s="59">
        <v>40</v>
      </c>
      <c r="C67" s="74" t="s">
        <v>66</v>
      </c>
      <c r="D67" s="94" t="s">
        <v>68</v>
      </c>
      <c r="E67" s="52" t="str">
        <f>G5</f>
        <v>M10</v>
      </c>
      <c r="F67" s="51" t="s">
        <v>8</v>
      </c>
      <c r="G67" s="53">
        <f>G8</f>
        <v>0</v>
      </c>
      <c r="H67" s="72"/>
      <c r="I67" s="51" t="s">
        <v>9</v>
      </c>
      <c r="J67" s="73"/>
    </row>
    <row r="68" spans="1:10" ht="13.5" hidden="1">
      <c r="A68" s="58">
        <f>A65+Vorgaben!$D$3+Vorgaben!$D$5</f>
        <v>0.44791666666666674</v>
      </c>
      <c r="B68" s="59">
        <v>56</v>
      </c>
      <c r="C68" s="74" t="s">
        <v>65</v>
      </c>
      <c r="D68" s="74"/>
      <c r="E68" s="52" t="str">
        <f>A10</f>
        <v>9. MS Gr. A</v>
      </c>
      <c r="F68" s="51" t="s">
        <v>8</v>
      </c>
      <c r="G68" s="53" t="str">
        <f>A9</f>
        <v>8. MS Gr. A</v>
      </c>
      <c r="H68" s="72"/>
      <c r="I68" s="51" t="s">
        <v>9</v>
      </c>
      <c r="J68" s="73"/>
    </row>
    <row r="69" ht="6" customHeight="1"/>
    <row r="70" ht="7.5" customHeight="1"/>
    <row r="71" spans="1:9" s="81" customFormat="1" ht="33" customHeight="1" hidden="1">
      <c r="A71" s="79"/>
      <c r="B71" s="84"/>
      <c r="C71" s="80"/>
      <c r="D71" s="80"/>
      <c r="E71" s="117" t="s">
        <v>42</v>
      </c>
      <c r="F71" s="117"/>
      <c r="G71" s="117"/>
      <c r="H71" s="79"/>
      <c r="I71" s="86"/>
    </row>
    <row r="72" spans="1:10" s="81" customFormat="1" ht="12.75" customHeight="1" hidden="1">
      <c r="A72" s="78">
        <f>A67+Vorgaben!$D$3+Vorgaben!$D$7</f>
        <v>0.5000000000000001</v>
      </c>
      <c r="B72" s="79">
        <v>43</v>
      </c>
      <c r="C72" s="80"/>
      <c r="D72" s="80"/>
      <c r="E72" s="112">
        <f>IF(Rechnen!R3=0,"",'Gruppen-Tabellen'!B9)</f>
      </c>
      <c r="F72" s="79" t="s">
        <v>9</v>
      </c>
      <c r="G72" s="113">
        <f>IF(Rechnen!R17=0,"",'Gruppen-Tabellen'!B21)</f>
      </c>
      <c r="H72" s="105"/>
      <c r="I72" s="79" t="s">
        <v>9</v>
      </c>
      <c r="J72" s="91"/>
    </row>
    <row r="73" spans="1:10" s="81" customFormat="1" ht="12.75" hidden="1">
      <c r="A73" s="78"/>
      <c r="B73" s="82"/>
      <c r="C73" s="80"/>
      <c r="D73" s="80"/>
      <c r="E73" s="83" t="s">
        <v>46</v>
      </c>
      <c r="F73" s="83"/>
      <c r="G73" s="83" t="s">
        <v>47</v>
      </c>
      <c r="H73" s="118"/>
      <c r="I73" s="118"/>
      <c r="J73" s="118"/>
    </row>
    <row r="74" spans="1:9" s="81" customFormat="1" ht="21.75" customHeight="1" hidden="1">
      <c r="A74" s="79"/>
      <c r="B74" s="84"/>
      <c r="C74" s="80"/>
      <c r="D74" s="80"/>
      <c r="E74" s="137" t="s">
        <v>43</v>
      </c>
      <c r="F74" s="137"/>
      <c r="G74" s="137"/>
      <c r="H74" s="79"/>
      <c r="I74" s="86"/>
    </row>
    <row r="75" spans="1:10" s="81" customFormat="1" ht="12.75" customHeight="1" hidden="1">
      <c r="A75" s="78">
        <f>A72+Vorgaben!$D$3+Vorgaben!$D$7</f>
        <v>0.5208333333333334</v>
      </c>
      <c r="B75" s="79">
        <v>44</v>
      </c>
      <c r="C75" s="80"/>
      <c r="D75" s="80"/>
      <c r="E75" s="112">
        <f>IF(Rechnen!R3=0,"",'Gruppen-Tabellen'!B8)</f>
      </c>
      <c r="F75" s="79" t="s">
        <v>9</v>
      </c>
      <c r="G75" s="113">
        <f>IF(Rechnen!R17=0,"",'Gruppen-Tabellen'!B20)</f>
      </c>
      <c r="H75" s="105"/>
      <c r="I75" s="79" t="s">
        <v>9</v>
      </c>
      <c r="J75" s="91"/>
    </row>
    <row r="76" spans="1:10" s="81" customFormat="1" ht="12.75" hidden="1">
      <c r="A76" s="78"/>
      <c r="B76" s="82"/>
      <c r="C76" s="80"/>
      <c r="D76" s="80"/>
      <c r="E76" s="83" t="s">
        <v>48</v>
      </c>
      <c r="F76" s="83"/>
      <c r="G76" s="83" t="s">
        <v>49</v>
      </c>
      <c r="H76" s="118"/>
      <c r="I76" s="118"/>
      <c r="J76" s="118"/>
    </row>
    <row r="77" spans="1:9" s="81" customFormat="1" ht="21.75" customHeight="1" hidden="1">
      <c r="A77" s="79"/>
      <c r="B77" s="84"/>
      <c r="C77" s="80"/>
      <c r="D77" s="80"/>
      <c r="E77" s="137" t="s">
        <v>44</v>
      </c>
      <c r="F77" s="137"/>
      <c r="G77" s="137"/>
      <c r="H77" s="79"/>
      <c r="I77" s="86"/>
    </row>
    <row r="78" spans="1:10" s="81" customFormat="1" ht="12.75" customHeight="1" hidden="1">
      <c r="A78" s="78">
        <f>A75</f>
        <v>0.5208333333333334</v>
      </c>
      <c r="B78" s="79">
        <v>45</v>
      </c>
      <c r="C78" s="80"/>
      <c r="D78" s="80"/>
      <c r="E78" s="112">
        <f>IF(Rechnen!R3=0,"",'Gruppen-Tabellen'!B7)</f>
      </c>
      <c r="F78" s="79" t="s">
        <v>9</v>
      </c>
      <c r="G78" s="113">
        <f>IF(Rechnen!R17=0,"",'Gruppen-Tabellen'!B19)</f>
      </c>
      <c r="H78" s="105"/>
      <c r="I78" s="79" t="s">
        <v>9</v>
      </c>
      <c r="J78" s="91"/>
    </row>
    <row r="79" spans="1:10" s="81" customFormat="1" ht="12.75" hidden="1">
      <c r="A79" s="78"/>
      <c r="B79" s="82"/>
      <c r="C79" s="80"/>
      <c r="D79" s="80"/>
      <c r="E79" s="83" t="s">
        <v>50</v>
      </c>
      <c r="F79" s="83"/>
      <c r="G79" s="83" t="s">
        <v>51</v>
      </c>
      <c r="H79" s="118"/>
      <c r="I79" s="118"/>
      <c r="J79" s="118"/>
    </row>
    <row r="80" spans="1:9" s="81" customFormat="1" ht="28.5" customHeight="1">
      <c r="A80" s="79"/>
      <c r="B80" s="84"/>
      <c r="C80" s="80"/>
      <c r="D80" s="80"/>
      <c r="E80" s="138" t="s">
        <v>37</v>
      </c>
      <c r="F80" s="138"/>
      <c r="G80" s="138"/>
      <c r="H80" s="79"/>
      <c r="I80" s="86"/>
    </row>
    <row r="82" spans="1:10" s="81" customFormat="1" ht="12.75" customHeight="1">
      <c r="A82" s="78">
        <f>A53+Vorgaben!$D$3+Vorgaben!$D$7</f>
        <v>0.5104166666666669</v>
      </c>
      <c r="B82" s="79">
        <v>31</v>
      </c>
      <c r="C82" s="80"/>
      <c r="D82" s="94" t="s">
        <v>109</v>
      </c>
      <c r="E82" s="112">
        <f>IF(Rechnen!R3=0,"",'Gruppen-Tabellen'!B3)</f>
      </c>
      <c r="F82" s="79" t="s">
        <v>9</v>
      </c>
      <c r="G82" s="113">
        <f>IF(Rechnen!R17=0,"",'Gruppen-Tabellen'!B16)</f>
      </c>
      <c r="H82" s="105"/>
      <c r="I82" s="79" t="s">
        <v>9</v>
      </c>
      <c r="J82" s="91"/>
    </row>
    <row r="83" spans="1:10" s="81" customFormat="1" ht="12.75">
      <c r="A83" s="78"/>
      <c r="B83" s="82"/>
      <c r="C83" s="80"/>
      <c r="D83" s="80"/>
      <c r="E83" s="83" t="s">
        <v>34</v>
      </c>
      <c r="F83" s="83"/>
      <c r="G83" s="83" t="s">
        <v>39</v>
      </c>
      <c r="H83" s="118"/>
      <c r="I83" s="118"/>
      <c r="J83" s="118"/>
    </row>
    <row r="84" spans="1:9" s="81" customFormat="1" ht="12.75">
      <c r="A84" s="78"/>
      <c r="B84" s="84"/>
      <c r="C84" s="80"/>
      <c r="D84" s="80"/>
      <c r="E84" s="79"/>
      <c r="F84" s="79"/>
      <c r="G84" s="85"/>
      <c r="I84" s="79"/>
    </row>
    <row r="85" spans="1:10" s="81" customFormat="1" ht="12.75">
      <c r="A85" s="78">
        <f>A82</f>
        <v>0.5104166666666669</v>
      </c>
      <c r="B85" s="79">
        <f>B82+1</f>
        <v>32</v>
      </c>
      <c r="C85" s="80"/>
      <c r="D85" s="94" t="s">
        <v>110</v>
      </c>
      <c r="E85" s="112">
        <f>IF(Rechnen!R17=0,"",'Gruppen-Tabellen'!B15)</f>
      </c>
      <c r="F85" s="79" t="s">
        <v>9</v>
      </c>
      <c r="G85" s="113">
        <f>IF(Rechnen!R3=0,"",'Gruppen-Tabellen'!B4)</f>
      </c>
      <c r="H85" s="105"/>
      <c r="I85" s="79" t="s">
        <v>9</v>
      </c>
      <c r="J85" s="91"/>
    </row>
    <row r="86" spans="1:10" s="81" customFormat="1" ht="12.75">
      <c r="A86" s="78"/>
      <c r="B86" s="82"/>
      <c r="C86" s="80"/>
      <c r="D86" s="80"/>
      <c r="E86" s="83" t="s">
        <v>69</v>
      </c>
      <c r="F86" s="83"/>
      <c r="G86" s="83" t="s">
        <v>40</v>
      </c>
      <c r="H86" s="118"/>
      <c r="I86" s="118"/>
      <c r="J86" s="118"/>
    </row>
    <row r="87" spans="1:9" s="81" customFormat="1" ht="38.25" customHeight="1" hidden="1">
      <c r="A87" s="79"/>
      <c r="B87" s="84"/>
      <c r="C87" s="80"/>
      <c r="D87" s="80"/>
      <c r="E87" s="117" t="s">
        <v>41</v>
      </c>
      <c r="F87" s="117"/>
      <c r="G87" s="117"/>
      <c r="H87" s="79"/>
      <c r="I87" s="86"/>
    </row>
    <row r="88" spans="1:10" s="81" customFormat="1" ht="12.75" customHeight="1" hidden="1">
      <c r="A88" s="78">
        <f>A85+Vorgaben!$D$3+Vorgaben!$D$7</f>
        <v>0.5312500000000001</v>
      </c>
      <c r="B88" s="79">
        <v>48</v>
      </c>
      <c r="C88" s="80"/>
      <c r="D88" s="80"/>
      <c r="E88" s="106">
        <f>IF(Rechnen!R3=0,"",'Gruppen-Tabellen'!B6)</f>
      </c>
      <c r="F88" s="79" t="s">
        <v>9</v>
      </c>
      <c r="G88" s="107">
        <f>IF(Rechnen!R17=0,"",'Gruppen-Tabellen'!B18)</f>
      </c>
      <c r="H88" s="105"/>
      <c r="I88" s="79" t="s">
        <v>9</v>
      </c>
      <c r="J88" s="91"/>
    </row>
    <row r="89" spans="1:10" s="81" customFormat="1" ht="12.75" hidden="1">
      <c r="A89" s="78"/>
      <c r="B89" s="82"/>
      <c r="C89" s="80"/>
      <c r="D89" s="80"/>
      <c r="E89" s="83" t="s">
        <v>52</v>
      </c>
      <c r="F89" s="83"/>
      <c r="G89" s="83" t="s">
        <v>53</v>
      </c>
      <c r="H89" s="118"/>
      <c r="I89" s="118"/>
      <c r="J89" s="118"/>
    </row>
    <row r="90" spans="1:9" s="81" customFormat="1" ht="21.75" customHeight="1" hidden="1">
      <c r="A90" s="79"/>
      <c r="B90" s="84"/>
      <c r="C90" s="80"/>
      <c r="D90" s="80"/>
      <c r="E90" s="137" t="s">
        <v>45</v>
      </c>
      <c r="F90" s="137"/>
      <c r="G90" s="137"/>
      <c r="H90" s="79"/>
      <c r="I90" s="86"/>
    </row>
    <row r="91" spans="1:10" s="81" customFormat="1" ht="12.75" customHeight="1" hidden="1">
      <c r="A91" s="78">
        <f>A88</f>
        <v>0.5312500000000001</v>
      </c>
      <c r="B91" s="79">
        <v>49</v>
      </c>
      <c r="C91" s="80"/>
      <c r="D91" s="80"/>
      <c r="E91" s="106">
        <f>IF(Rechnen!R3=0,"",'Gruppen-Tabellen'!B5)</f>
      </c>
      <c r="F91" s="79" t="s">
        <v>9</v>
      </c>
      <c r="G91" s="107">
        <f>IF(Rechnen!R17=0,"",'Gruppen-Tabellen'!B17)</f>
      </c>
      <c r="H91" s="105"/>
      <c r="I91" s="79" t="s">
        <v>9</v>
      </c>
      <c r="J91" s="91"/>
    </row>
    <row r="92" spans="1:10" s="81" customFormat="1" ht="12.75" hidden="1">
      <c r="A92" s="78"/>
      <c r="B92" s="82"/>
      <c r="C92" s="80"/>
      <c r="D92" s="80"/>
      <c r="E92" s="83" t="s">
        <v>54</v>
      </c>
      <c r="F92" s="83"/>
      <c r="G92" s="83" t="s">
        <v>55</v>
      </c>
      <c r="H92" s="118"/>
      <c r="I92" s="118"/>
      <c r="J92" s="118"/>
    </row>
    <row r="93" spans="1:9" s="81" customFormat="1" ht="33" customHeight="1">
      <c r="A93" s="79"/>
      <c r="B93" s="84"/>
      <c r="C93" s="80"/>
      <c r="D93" s="80"/>
      <c r="E93" s="117" t="s">
        <v>91</v>
      </c>
      <c r="F93" s="117"/>
      <c r="G93" s="117"/>
      <c r="H93" s="79"/>
      <c r="I93" s="86"/>
    </row>
    <row r="94" spans="1:10" s="81" customFormat="1" ht="12.75" customHeight="1">
      <c r="A94" s="78">
        <f>A85</f>
        <v>0.5104166666666669</v>
      </c>
      <c r="B94" s="84">
        <v>33</v>
      </c>
      <c r="C94" s="80"/>
      <c r="D94" s="94" t="s">
        <v>112</v>
      </c>
      <c r="E94" s="112">
        <f>IF(Rechnen!R3=0,"",'Gruppen-Tabellen'!B8)</f>
      </c>
      <c r="F94" s="79" t="s">
        <v>9</v>
      </c>
      <c r="G94" s="113">
        <f>IF(Rechnen!R17=0,"",'Gruppen-Tabellen'!B20)</f>
      </c>
      <c r="H94" s="105"/>
      <c r="I94" s="79" t="s">
        <v>9</v>
      </c>
      <c r="J94" s="91"/>
    </row>
    <row r="95" spans="1:10" s="81" customFormat="1" ht="12.75">
      <c r="A95" s="79"/>
      <c r="C95" s="80"/>
      <c r="D95" s="80"/>
      <c r="E95" s="83" t="s">
        <v>48</v>
      </c>
      <c r="F95" s="83"/>
      <c r="G95" s="83" t="s">
        <v>49</v>
      </c>
      <c r="H95" s="118"/>
      <c r="I95" s="118"/>
      <c r="J95" s="118"/>
    </row>
    <row r="96" spans="1:9" s="81" customFormat="1" ht="33" customHeight="1">
      <c r="A96" s="79"/>
      <c r="B96" s="84"/>
      <c r="C96" s="80"/>
      <c r="D96" s="80"/>
      <c r="E96" s="117" t="s">
        <v>92</v>
      </c>
      <c r="F96" s="117"/>
      <c r="G96" s="117"/>
      <c r="H96" s="79"/>
      <c r="I96" s="86"/>
    </row>
    <row r="97" spans="1:10" s="81" customFormat="1" ht="12.75" customHeight="1">
      <c r="A97" s="78">
        <f>A94+Vorgaben!$D$3+Vorgaben!$D$9</f>
        <v>0.5243055555555557</v>
      </c>
      <c r="B97" s="84">
        <v>33</v>
      </c>
      <c r="C97" s="80"/>
      <c r="D97" s="94" t="s">
        <v>109</v>
      </c>
      <c r="E97" s="112">
        <f>IF(Rechnen!R3=0,"",'Gruppen-Tabellen'!B7)</f>
      </c>
      <c r="F97" s="79" t="s">
        <v>9</v>
      </c>
      <c r="G97" s="113">
        <f>IF(Rechnen!R17=0,"",'Gruppen-Tabellen'!B19)</f>
      </c>
      <c r="H97" s="105"/>
      <c r="I97" s="79" t="s">
        <v>9</v>
      </c>
      <c r="J97" s="91"/>
    </row>
    <row r="98" spans="1:10" s="81" customFormat="1" ht="12.75">
      <c r="A98" s="79"/>
      <c r="C98" s="80"/>
      <c r="D98" s="80"/>
      <c r="E98" s="83" t="s">
        <v>95</v>
      </c>
      <c r="F98" s="83"/>
      <c r="G98" s="83" t="s">
        <v>96</v>
      </c>
      <c r="H98" s="118"/>
      <c r="I98" s="118"/>
      <c r="J98" s="118"/>
    </row>
    <row r="99" spans="1:9" s="81" customFormat="1" ht="33" customHeight="1">
      <c r="A99" s="79"/>
      <c r="B99" s="84"/>
      <c r="C99" s="80"/>
      <c r="D99" s="80"/>
      <c r="E99" s="117" t="s">
        <v>93</v>
      </c>
      <c r="F99" s="117"/>
      <c r="G99" s="117"/>
      <c r="H99" s="79"/>
      <c r="I99" s="86"/>
    </row>
    <row r="100" spans="1:10" s="81" customFormat="1" ht="12.75" customHeight="1">
      <c r="A100" s="78">
        <f>A97</f>
        <v>0.5243055555555557</v>
      </c>
      <c r="B100" s="84">
        <v>33</v>
      </c>
      <c r="C100" s="80"/>
      <c r="D100" s="94" t="s">
        <v>110</v>
      </c>
      <c r="E100" s="112">
        <f>IF(Rechnen!R17=0,"",'Gruppen-Tabellen'!B6)</f>
      </c>
      <c r="F100" s="79" t="s">
        <v>9</v>
      </c>
      <c r="G100" s="113">
        <f>IF(Rechnen!R17=0,"",'Gruppen-Tabellen'!B18)</f>
      </c>
      <c r="H100" s="105"/>
      <c r="I100" s="79" t="s">
        <v>9</v>
      </c>
      <c r="J100" s="91"/>
    </row>
    <row r="101" spans="1:10" s="81" customFormat="1" ht="12.75">
      <c r="A101" s="79"/>
      <c r="C101" s="80"/>
      <c r="D101" s="80"/>
      <c r="E101" s="83" t="s">
        <v>52</v>
      </c>
      <c r="F101" s="83"/>
      <c r="G101" s="83" t="s">
        <v>53</v>
      </c>
      <c r="H101" s="118"/>
      <c r="I101" s="118"/>
      <c r="J101" s="118"/>
    </row>
    <row r="102" spans="1:9" s="81" customFormat="1" ht="33" customHeight="1">
      <c r="A102" s="79"/>
      <c r="B102" s="84"/>
      <c r="C102" s="80"/>
      <c r="D102" s="80"/>
      <c r="E102" s="117" t="s">
        <v>94</v>
      </c>
      <c r="F102" s="117"/>
      <c r="G102" s="117"/>
      <c r="H102" s="79"/>
      <c r="I102" s="86"/>
    </row>
    <row r="103" spans="1:10" s="81" customFormat="1" ht="12.75" customHeight="1">
      <c r="A103" s="78">
        <f>A100</f>
        <v>0.5243055555555557</v>
      </c>
      <c r="B103" s="84">
        <v>33</v>
      </c>
      <c r="C103" s="80"/>
      <c r="D103" s="94" t="s">
        <v>112</v>
      </c>
      <c r="E103" s="112">
        <f>IF(Rechnen!R17=0,"",'Gruppen-Tabellen'!B5)</f>
      </c>
      <c r="F103" s="79" t="s">
        <v>9</v>
      </c>
      <c r="G103" s="113">
        <f>IF(Rechnen!R17=0,"",'Gruppen-Tabellen'!B17)</f>
      </c>
      <c r="H103" s="105"/>
      <c r="I103" s="79" t="s">
        <v>9</v>
      </c>
      <c r="J103" s="91"/>
    </row>
    <row r="104" spans="1:10" s="81" customFormat="1" ht="12.75">
      <c r="A104" s="79"/>
      <c r="C104" s="80"/>
      <c r="D104" s="80"/>
      <c r="E104" s="83" t="s">
        <v>54</v>
      </c>
      <c r="F104" s="83"/>
      <c r="G104" s="83" t="s">
        <v>55</v>
      </c>
      <c r="H104" s="118"/>
      <c r="I104" s="118"/>
      <c r="J104" s="118"/>
    </row>
    <row r="105" spans="1:9" s="81" customFormat="1" ht="33" customHeight="1">
      <c r="A105" s="79"/>
      <c r="B105" s="84"/>
      <c r="C105" s="80"/>
      <c r="D105" s="80"/>
      <c r="E105" s="117" t="s">
        <v>35</v>
      </c>
      <c r="F105" s="117"/>
      <c r="G105" s="117"/>
      <c r="H105" s="79"/>
      <c r="I105" s="86"/>
    </row>
    <row r="106" spans="1:10" s="81" customFormat="1" ht="12.75" customHeight="1">
      <c r="A106" s="78">
        <f>A103+Vorgaben!$D$3+Vorgaben!$D$9</f>
        <v>0.5381944444444445</v>
      </c>
      <c r="B106" s="84">
        <v>33</v>
      </c>
      <c r="C106" s="80"/>
      <c r="D106" s="94" t="s">
        <v>109</v>
      </c>
      <c r="E106" s="87">
        <f>IF(OR(H82="",J82=""),"",IF(H82&lt;J82,E82,IF(H82&gt;=J82,G82)))</f>
      </c>
      <c r="F106" s="79" t="s">
        <v>9</v>
      </c>
      <c r="G106" s="88">
        <f>IF(OR(H85="",J85=""),"",IF(H85&lt;J85,E85,IF(H85&gt;=J85,G85)))</f>
      </c>
      <c r="H106" s="105"/>
      <c r="I106" s="79" t="s">
        <v>9</v>
      </c>
      <c r="J106" s="91"/>
    </row>
    <row r="107" spans="1:10" s="81" customFormat="1" ht="12.75">
      <c r="A107" s="79"/>
      <c r="C107" s="80"/>
      <c r="D107" s="80"/>
      <c r="E107" s="83" t="s">
        <v>86</v>
      </c>
      <c r="F107" s="83"/>
      <c r="G107" s="89" t="s">
        <v>88</v>
      </c>
      <c r="H107" s="118"/>
      <c r="I107" s="118"/>
      <c r="J107" s="118"/>
    </row>
    <row r="108" spans="1:9" s="81" customFormat="1" ht="25.5" customHeight="1">
      <c r="A108" s="78"/>
      <c r="B108" s="84"/>
      <c r="C108" s="80"/>
      <c r="D108" s="90"/>
      <c r="E108" s="117" t="s">
        <v>36</v>
      </c>
      <c r="F108" s="117"/>
      <c r="G108" s="117"/>
      <c r="H108" s="86"/>
      <c r="I108" s="86"/>
    </row>
    <row r="109" spans="1:10" s="81" customFormat="1" ht="12" customHeight="1">
      <c r="A109" s="78">
        <f>A106+Vorgaben!$D$3+Vorgaben!$D$9</f>
        <v>0.5520833333333334</v>
      </c>
      <c r="B109" s="84">
        <f>B106+1</f>
        <v>34</v>
      </c>
      <c r="C109" s="80"/>
      <c r="D109" s="94" t="s">
        <v>110</v>
      </c>
      <c r="E109" s="87">
        <f>IF(OR(H82="",J82=""),"",IF(H82&lt;J82,G82,IF(H82&gt;=J82,E82)))</f>
      </c>
      <c r="F109" s="79" t="s">
        <v>9</v>
      </c>
      <c r="G109" s="88">
        <f>IF(OR(H85="",J85=""),"",IF(H85&lt;J85,G85,IF(H85&gt;=J85,E85)))</f>
      </c>
      <c r="H109" s="105"/>
      <c r="I109" s="79" t="s">
        <v>9</v>
      </c>
      <c r="J109" s="91"/>
    </row>
    <row r="110" spans="1:10" s="81" customFormat="1" ht="12.75">
      <c r="A110" s="78"/>
      <c r="B110" s="84"/>
      <c r="C110" s="79"/>
      <c r="D110" s="79"/>
      <c r="E110" s="83" t="s">
        <v>87</v>
      </c>
      <c r="F110" s="83"/>
      <c r="G110" s="89" t="s">
        <v>89</v>
      </c>
      <c r="H110" s="118"/>
      <c r="I110" s="118"/>
      <c r="J110" s="118"/>
    </row>
    <row r="111" spans="1:4" ht="12.75">
      <c r="A111" s="139" t="s">
        <v>71</v>
      </c>
      <c r="B111" s="139"/>
      <c r="C111" s="139"/>
      <c r="D111" s="139"/>
    </row>
    <row r="112" spans="1:7" ht="16.5" customHeight="1">
      <c r="A112" s="108"/>
      <c r="B112" s="108"/>
      <c r="C112" s="108"/>
      <c r="D112" s="109" t="s">
        <v>72</v>
      </c>
      <c r="E112" s="116">
        <f>IF(OR(H109="",J109=""),"",IF(H109&lt;J109,G109,IF(H109&gt;=J109,E109)))</f>
      </c>
      <c r="F112" s="116"/>
      <c r="G112" s="116"/>
    </row>
    <row r="113" spans="1:7" ht="16.5" customHeight="1">
      <c r="A113" s="108"/>
      <c r="B113" s="108"/>
      <c r="C113" s="108"/>
      <c r="D113" s="109" t="s">
        <v>73</v>
      </c>
      <c r="E113" s="116">
        <f>IF(OR(H109="",J109=""),"",IF(H109&lt;J109,E109,IF(H109&gt;=J109,G109)))</f>
      </c>
      <c r="F113" s="116"/>
      <c r="G113" s="116"/>
    </row>
    <row r="114" spans="1:7" ht="16.5" customHeight="1">
      <c r="A114" s="108"/>
      <c r="B114" s="108"/>
      <c r="C114" s="108"/>
      <c r="D114" s="109" t="s">
        <v>74</v>
      </c>
      <c r="E114" s="116">
        <f>IF(OR(H106="",J106=""),"",IF(H106&lt;J106,G106,IF(H106&gt;=J106,E106)))</f>
      </c>
      <c r="F114" s="116"/>
      <c r="G114" s="116"/>
    </row>
    <row r="115" spans="1:7" ht="16.5" customHeight="1">
      <c r="A115" s="108"/>
      <c r="B115" s="108"/>
      <c r="C115" s="108"/>
      <c r="D115" s="109" t="s">
        <v>75</v>
      </c>
      <c r="E115" s="116">
        <f>IF(OR(H106="",J106=""),"",IF(H106&lt;J106,E106,IF(H106&gt;=J106,G106)))</f>
      </c>
      <c r="F115" s="116"/>
      <c r="G115" s="116"/>
    </row>
    <row r="116" spans="1:7" ht="16.5" customHeight="1" hidden="1">
      <c r="A116" s="108"/>
      <c r="B116" s="108"/>
      <c r="C116" s="108"/>
      <c r="D116" s="109" t="s">
        <v>76</v>
      </c>
      <c r="E116" s="116">
        <f>IF(OR(H91="",J91=""),"",IF(H91&lt;J91,G91,IF(H91&gt;=J91,E91)))</f>
      </c>
      <c r="F116" s="116"/>
      <c r="G116" s="116"/>
    </row>
    <row r="117" spans="1:7" ht="16.5" customHeight="1" hidden="1">
      <c r="A117" s="108"/>
      <c r="B117" s="108"/>
      <c r="C117" s="108"/>
      <c r="D117" s="109" t="s">
        <v>77</v>
      </c>
      <c r="E117" s="116">
        <f>IF(OR(H91="",J91=""),"",IF(H91&lt;J91,E91,IF(H91&gt;=J91,G91)))</f>
      </c>
      <c r="F117" s="116"/>
      <c r="G117" s="116"/>
    </row>
    <row r="118" spans="1:7" ht="16.5" customHeight="1" hidden="1">
      <c r="A118" s="108"/>
      <c r="B118" s="108"/>
      <c r="C118" s="108"/>
      <c r="D118" s="109" t="s">
        <v>78</v>
      </c>
      <c r="E118" s="116">
        <f>IF(OR(H88="",J88=""),"",IF(H88&lt;J88,G88,IF(H88&gt;=J88,E88)))</f>
      </c>
      <c r="F118" s="116"/>
      <c r="G118" s="116"/>
    </row>
    <row r="119" spans="1:7" ht="16.5" customHeight="1" hidden="1">
      <c r="A119" s="108"/>
      <c r="B119" s="108"/>
      <c r="C119" s="108"/>
      <c r="D119" s="109" t="s">
        <v>79</v>
      </c>
      <c r="E119" s="116">
        <f>IF(OR(H88="",J88=""),"",IF(H88&lt;J88,E88,IF(H88&gt;=J88,G88)))</f>
      </c>
      <c r="F119" s="116"/>
      <c r="G119" s="116"/>
    </row>
    <row r="120" spans="1:7" ht="16.5" customHeight="1" hidden="1">
      <c r="A120" s="108"/>
      <c r="B120" s="108"/>
      <c r="C120" s="108"/>
      <c r="D120" s="109" t="s">
        <v>80</v>
      </c>
      <c r="E120" s="116">
        <f>IF(OR(H78="",J78=""),"",IF(H78&lt;J78,G78,IF(H78&gt;=J78,E78)))</f>
      </c>
      <c r="F120" s="116"/>
      <c r="G120" s="116"/>
    </row>
    <row r="121" spans="1:7" ht="16.5" customHeight="1" hidden="1">
      <c r="A121" s="108"/>
      <c r="B121" s="108"/>
      <c r="C121" s="108"/>
      <c r="D121" s="109" t="s">
        <v>81</v>
      </c>
      <c r="E121" s="116">
        <f>IF(OR(H78="",J78=""),"",IF(H78&lt;J78,E78,IF(H78&gt;=J78,G78)))</f>
      </c>
      <c r="F121" s="116"/>
      <c r="G121" s="116"/>
    </row>
    <row r="122" spans="1:7" ht="16.5" customHeight="1" hidden="1">
      <c r="A122" s="108"/>
      <c r="B122" s="108"/>
      <c r="C122" s="108"/>
      <c r="D122" s="109" t="s">
        <v>82</v>
      </c>
      <c r="E122" s="116">
        <f>IF(OR(H75="",J75=""),"",IF(H75&lt;J75,G75,IF(H75&gt;=J75,E75)))</f>
      </c>
      <c r="F122" s="116"/>
      <c r="G122" s="116"/>
    </row>
    <row r="123" spans="1:7" ht="16.5" customHeight="1" hidden="1">
      <c r="A123" s="108"/>
      <c r="B123" s="108"/>
      <c r="C123" s="108"/>
      <c r="D123" s="109" t="s">
        <v>83</v>
      </c>
      <c r="E123" s="116">
        <f>IF(OR(H75="",J75=""),"",IF(H75&lt;J75,E75,IF(H75&gt;=J75,G75)))</f>
      </c>
      <c r="F123" s="116"/>
      <c r="G123" s="116"/>
    </row>
    <row r="124" spans="1:7" ht="16.5" customHeight="1" hidden="1">
      <c r="A124" s="108"/>
      <c r="B124" s="108"/>
      <c r="C124" s="108"/>
      <c r="D124" s="109" t="s">
        <v>84</v>
      </c>
      <c r="E124" s="116">
        <f>IF(OR(H72="",J72=""),"",IF(H72&lt;J72,G72,IF(H72&gt;=J72,E72)))</f>
      </c>
      <c r="F124" s="116"/>
      <c r="G124" s="116"/>
    </row>
    <row r="125" spans="1:7" ht="16.5" customHeight="1" hidden="1">
      <c r="A125" s="108"/>
      <c r="B125" s="108"/>
      <c r="C125" s="108"/>
      <c r="D125" s="109" t="s">
        <v>85</v>
      </c>
      <c r="E125" s="116">
        <f>IF(OR(H72="",J72=""),"",IF(H72&lt;J72,E72,IF(H72&gt;=J72,G72)))</f>
      </c>
      <c r="F125" s="116"/>
      <c r="G125" s="116"/>
    </row>
    <row r="126" spans="1:7" ht="16.5" customHeight="1">
      <c r="A126" s="108"/>
      <c r="B126" s="108"/>
      <c r="C126" s="108"/>
      <c r="D126" s="109" t="s">
        <v>76</v>
      </c>
      <c r="E126" s="116">
        <f>IF(OR(H103="",J103=""),"",IF(H103&lt;J103,G103,IF(H103&gt;=J103,E103)))</f>
      </c>
      <c r="F126" s="116"/>
      <c r="G126" s="116"/>
    </row>
    <row r="127" spans="1:7" ht="16.5" customHeight="1">
      <c r="A127" s="108"/>
      <c r="B127" s="108"/>
      <c r="C127" s="108"/>
      <c r="D127" s="109" t="s">
        <v>77</v>
      </c>
      <c r="E127" s="116">
        <f>IF(OR(H103="",J103=""),"",IF(H103&lt;J103,E103,IF(H103&gt;=J103,G103)))</f>
      </c>
      <c r="F127" s="116"/>
      <c r="G127" s="116"/>
    </row>
    <row r="128" spans="1:7" ht="16.5" customHeight="1">
      <c r="A128" s="108"/>
      <c r="B128" s="108"/>
      <c r="C128" s="108"/>
      <c r="D128" s="109" t="s">
        <v>78</v>
      </c>
      <c r="E128" s="116">
        <f>IF(OR(H100="",J100=""),"",IF(H100&lt;J100,G100,IF(H100&gt;=J100,E100)))</f>
      </c>
      <c r="F128" s="116"/>
      <c r="G128" s="116"/>
    </row>
    <row r="129" spans="1:7" ht="16.5" customHeight="1">
      <c r="A129" s="108"/>
      <c r="B129" s="108"/>
      <c r="C129" s="108"/>
      <c r="D129" s="109" t="s">
        <v>79</v>
      </c>
      <c r="E129" s="116">
        <f>IF(OR(H100="",J100=""),"",IF(H100&lt;J100,E100,IF(H100&gt;=J100,G100)))</f>
      </c>
      <c r="F129" s="116"/>
      <c r="G129" s="116"/>
    </row>
    <row r="130" spans="1:7" ht="16.5" customHeight="1">
      <c r="A130" s="108"/>
      <c r="B130" s="108"/>
      <c r="C130" s="108"/>
      <c r="D130" s="109" t="s">
        <v>80</v>
      </c>
      <c r="E130" s="116">
        <f>IF(OR(H97="",J97=""),"",IF(H97&lt;J97,G97,IF(H97&gt;=J97,E97)))</f>
      </c>
      <c r="F130" s="116"/>
      <c r="G130" s="116"/>
    </row>
    <row r="131" spans="1:7" ht="16.5" customHeight="1">
      <c r="A131" s="108"/>
      <c r="B131" s="108"/>
      <c r="C131" s="108"/>
      <c r="D131" s="109" t="s">
        <v>81</v>
      </c>
      <c r="E131" s="116">
        <f>IF(OR(H97="",J97=""),"",IF(H97&lt;J97,E97,IF(H97&gt;=J97,G97)))</f>
      </c>
      <c r="F131" s="116"/>
      <c r="G131" s="116"/>
    </row>
    <row r="132" spans="1:7" ht="16.5" customHeight="1">
      <c r="A132" s="108"/>
      <c r="B132" s="108"/>
      <c r="C132" s="108"/>
      <c r="D132" s="109" t="s">
        <v>82</v>
      </c>
      <c r="E132" s="116">
        <f>IF(OR(H94="",J94=""),"",IF(H94&lt;J94,G94,IF(H94&gt;=J94,E94)))</f>
      </c>
      <c r="F132" s="116"/>
      <c r="G132" s="116"/>
    </row>
    <row r="133" spans="1:7" ht="16.5" customHeight="1">
      <c r="A133" s="108"/>
      <c r="B133" s="108"/>
      <c r="C133" s="108"/>
      <c r="D133" s="109" t="s">
        <v>83</v>
      </c>
      <c r="E133" s="116">
        <f>IF(OR(H94="",J94=""),"",IF(H94&lt;J94,E94,IF(H94&gt;=J94,G94)))</f>
      </c>
      <c r="F133" s="116"/>
      <c r="G133" s="116"/>
    </row>
  </sheetData>
  <sheetProtection/>
  <mergeCells count="67">
    <mergeCell ref="E126:G126"/>
    <mergeCell ref="A111:D111"/>
    <mergeCell ref="E124:G124"/>
    <mergeCell ref="E125:G125"/>
    <mergeCell ref="E122:G122"/>
    <mergeCell ref="E123:G123"/>
    <mergeCell ref="E120:G120"/>
    <mergeCell ref="E121:G121"/>
    <mergeCell ref="E118:G118"/>
    <mergeCell ref="E119:G119"/>
    <mergeCell ref="E116:G116"/>
    <mergeCell ref="E117:G117"/>
    <mergeCell ref="E114:G114"/>
    <mergeCell ref="E115:G115"/>
    <mergeCell ref="E112:G112"/>
    <mergeCell ref="E113:G113"/>
    <mergeCell ref="H110:J110"/>
    <mergeCell ref="E80:G80"/>
    <mergeCell ref="H86:J86"/>
    <mergeCell ref="H83:J83"/>
    <mergeCell ref="E105:G105"/>
    <mergeCell ref="H107:J107"/>
    <mergeCell ref="E108:G108"/>
    <mergeCell ref="E87:G87"/>
    <mergeCell ref="H89:J89"/>
    <mergeCell ref="E90:G90"/>
    <mergeCell ref="E71:G71"/>
    <mergeCell ref="H73:J73"/>
    <mergeCell ref="E77:G77"/>
    <mergeCell ref="H79:J79"/>
    <mergeCell ref="E74:G74"/>
    <mergeCell ref="H76:J76"/>
    <mergeCell ref="H92:J92"/>
    <mergeCell ref="A1:D1"/>
    <mergeCell ref="A2:D2"/>
    <mergeCell ref="A3:D3"/>
    <mergeCell ref="G1:H1"/>
    <mergeCell ref="G2:H2"/>
    <mergeCell ref="G3:H3"/>
    <mergeCell ref="A4:D4"/>
    <mergeCell ref="A5:D5"/>
    <mergeCell ref="A6:D6"/>
    <mergeCell ref="H11:J11"/>
    <mergeCell ref="A9:D9"/>
    <mergeCell ref="A10:D10"/>
    <mergeCell ref="A8:D8"/>
    <mergeCell ref="A7:D7"/>
    <mergeCell ref="G4:H4"/>
    <mergeCell ref="G5:H5"/>
    <mergeCell ref="G6:H6"/>
    <mergeCell ref="G7:H7"/>
    <mergeCell ref="G8:H8"/>
    <mergeCell ref="E102:G102"/>
    <mergeCell ref="H104:J104"/>
    <mergeCell ref="E99:G99"/>
    <mergeCell ref="H101:J101"/>
    <mergeCell ref="E93:G93"/>
    <mergeCell ref="H95:J95"/>
    <mergeCell ref="E96:G96"/>
    <mergeCell ref="H98:J98"/>
    <mergeCell ref="E133:G133"/>
    <mergeCell ref="E127:G127"/>
    <mergeCell ref="E128:G128"/>
    <mergeCell ref="E129:G129"/>
    <mergeCell ref="E130:G130"/>
    <mergeCell ref="E131:G131"/>
    <mergeCell ref="E132:G132"/>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ignoredErrors>
    <ignoredError sqref="E83:G84 F82 F85" unlockedFormula="1"/>
    <ignoredError sqref="E23" formula="1"/>
  </ignoredErrors>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B8" sqref="B8"/>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44" t="s">
        <v>63</v>
      </c>
      <c r="C1" s="145"/>
      <c r="D1" s="145"/>
      <c r="E1" s="145"/>
      <c r="F1" s="145"/>
      <c r="G1" s="145"/>
      <c r="H1" s="145"/>
      <c r="I1" s="26"/>
      <c r="J1" s="26"/>
      <c r="K1" s="26"/>
      <c r="L1" s="26"/>
      <c r="M1" s="26"/>
      <c r="N1" s="26"/>
      <c r="O1" s="26"/>
    </row>
    <row r="2" spans="1:9" ht="30" customHeight="1">
      <c r="A2" s="63" t="s">
        <v>28</v>
      </c>
      <c r="B2" s="27"/>
      <c r="C2" s="28" t="s">
        <v>20</v>
      </c>
      <c r="D2" s="27" t="s">
        <v>0</v>
      </c>
      <c r="E2" s="140" t="s">
        <v>1</v>
      </c>
      <c r="F2" s="140"/>
      <c r="G2" s="140"/>
      <c r="H2" s="27" t="s">
        <v>21</v>
      </c>
      <c r="I2" s="29"/>
    </row>
    <row r="3" spans="1:15" s="62" customFormat="1" ht="18" customHeight="1">
      <c r="A3" s="32">
        <f>IF(Rechnen!$R$3=0,"",1)</f>
      </c>
      <c r="B3" s="61" t="str">
        <f>Rechnen!K3</f>
        <v>M 01</v>
      </c>
      <c r="C3" s="61">
        <f>IF(Rechnen!$R$3=0,"",Rechnen!L3)</f>
      </c>
      <c r="D3" s="61">
        <f>IF(Rechnen!$R$3=0,"",Rechnen!M3)</f>
      </c>
      <c r="E3" s="61">
        <f>IF(Rechnen!$R$3=0,"",Rechnen!N3)</f>
      </c>
      <c r="F3" s="33" t="s">
        <v>9</v>
      </c>
      <c r="G3" s="61">
        <f>IF(Rechnen!$R$3=0,"",Rechnen!P3)</f>
      </c>
      <c r="H3" s="34">
        <f aca="true" t="shared" si="0" ref="H3:H11">IF(AND(E3="",G3=""),"",(E3-G3))</f>
      </c>
      <c r="I3" s="35"/>
      <c r="J3" s="30"/>
      <c r="K3" s="30"/>
      <c r="L3" s="31"/>
      <c r="M3" s="30"/>
      <c r="N3" s="30"/>
      <c r="O3" s="30"/>
    </row>
    <row r="4" spans="1:15" s="62" customFormat="1" ht="18" customHeight="1">
      <c r="A4" s="32">
        <f>IF(Rechnen!$R$3=0,"",2)</f>
      </c>
      <c r="B4" s="61" t="str">
        <f>Rechnen!K4</f>
        <v>M 02</v>
      </c>
      <c r="C4" s="61">
        <f>IF(Rechnen!$R$3=0,"",Rechnen!L4)</f>
      </c>
      <c r="D4" s="61">
        <f>IF(Rechnen!$R$3=0,"",Rechnen!M4)</f>
      </c>
      <c r="E4" s="61">
        <f>IF(Rechnen!$R$3=0,"",Rechnen!N4)</f>
      </c>
      <c r="F4" s="33" t="s">
        <v>9</v>
      </c>
      <c r="G4" s="61">
        <f>IF(Rechnen!$R$3=0,"",Rechnen!P4)</f>
      </c>
      <c r="H4" s="34">
        <f t="shared" si="0"/>
      </c>
      <c r="I4" s="35"/>
      <c r="J4" s="30"/>
      <c r="K4" s="30"/>
      <c r="L4" s="31"/>
      <c r="M4" s="30"/>
      <c r="N4" s="30"/>
      <c r="O4" s="30"/>
    </row>
    <row r="5" spans="1:15" s="62" customFormat="1" ht="18" customHeight="1">
      <c r="A5" s="32">
        <f>IF(Rechnen!$R$3=0,"",3)</f>
      </c>
      <c r="B5" s="61" t="str">
        <f>Rechnen!K5</f>
        <v>M 03</v>
      </c>
      <c r="C5" s="61">
        <f>IF(Rechnen!$R$3=0,"",Rechnen!L5)</f>
      </c>
      <c r="D5" s="61">
        <f>IF(Rechnen!$R$3=0,"",Rechnen!M5)</f>
      </c>
      <c r="E5" s="61">
        <f>IF(Rechnen!$R$3=0,"",Rechnen!N5)</f>
      </c>
      <c r="F5" s="33" t="s">
        <v>9</v>
      </c>
      <c r="G5" s="61">
        <f>IF(Rechnen!$R$3=0,"",Rechnen!P5)</f>
      </c>
      <c r="H5" s="34">
        <f t="shared" si="0"/>
      </c>
      <c r="I5" s="35"/>
      <c r="J5" s="30"/>
      <c r="K5" s="30"/>
      <c r="L5" s="31"/>
      <c r="M5" s="30"/>
      <c r="N5" s="30"/>
      <c r="O5" s="30"/>
    </row>
    <row r="6" spans="1:15" s="62" customFormat="1" ht="18" customHeight="1">
      <c r="A6" s="32">
        <f>IF(Rechnen!$R$3=0,"",4)</f>
      </c>
      <c r="B6" s="61" t="str">
        <f>Rechnen!K6</f>
        <v>M 04</v>
      </c>
      <c r="C6" s="61">
        <f>IF(Rechnen!$R$3=0,"",Rechnen!L6)</f>
      </c>
      <c r="D6" s="61">
        <f>IF(Rechnen!$R$3=0,"",Rechnen!M6)</f>
      </c>
      <c r="E6" s="61">
        <f>IF(Rechnen!$R$3=0,"",Rechnen!N6)</f>
      </c>
      <c r="F6" s="33" t="s">
        <v>9</v>
      </c>
      <c r="G6" s="61">
        <f>IF(Rechnen!$R$3=0,"",Rechnen!P6)</f>
      </c>
      <c r="H6" s="34">
        <f t="shared" si="0"/>
      </c>
      <c r="I6" s="35"/>
      <c r="J6" s="30"/>
      <c r="K6" s="30"/>
      <c r="L6" s="31"/>
      <c r="M6" s="30"/>
      <c r="N6" s="30"/>
      <c r="O6" s="30"/>
    </row>
    <row r="7" spans="1:15" s="62" customFormat="1" ht="18" customHeight="1">
      <c r="A7" s="32">
        <f>IF(Rechnen!$R$3=0,"",5)</f>
      </c>
      <c r="B7" s="61" t="str">
        <f>Rechnen!K7</f>
        <v>M 05</v>
      </c>
      <c r="C7" s="61">
        <f>IF(Rechnen!$R$3=0,"",Rechnen!L7)</f>
      </c>
      <c r="D7" s="61">
        <f>IF(Rechnen!$R$3=0,"",Rechnen!M7)</f>
      </c>
      <c r="E7" s="61">
        <f>IF(Rechnen!$R$3=0,"",Rechnen!N7)</f>
      </c>
      <c r="F7" s="33" t="s">
        <v>9</v>
      </c>
      <c r="G7" s="61">
        <f>IF(Rechnen!$R$3=0,"",Rechnen!P7)</f>
      </c>
      <c r="H7" s="34">
        <f t="shared" si="0"/>
      </c>
      <c r="I7" s="40"/>
      <c r="J7" s="38"/>
      <c r="K7" s="40"/>
      <c r="L7" s="37"/>
      <c r="M7" s="38"/>
      <c r="N7" s="39"/>
      <c r="O7" s="39"/>
    </row>
    <row r="8" spans="1:15" s="62" customFormat="1" ht="18" customHeight="1">
      <c r="A8" s="32">
        <f>IF(Rechnen!$R$3=0,"",6)</f>
      </c>
      <c r="B8" s="61" t="str">
        <f>Rechnen!K8</f>
        <v>M 06</v>
      </c>
      <c r="C8" s="61">
        <f>IF(Rechnen!$R$3=0,"",Rechnen!L8)</f>
      </c>
      <c r="D8" s="61">
        <f>IF(Rechnen!$R$3=0,"",Rechnen!M8)</f>
      </c>
      <c r="E8" s="61">
        <f>IF(Rechnen!$R$3=0,"",Rechnen!N8)</f>
      </c>
      <c r="F8" s="33" t="s">
        <v>9</v>
      </c>
      <c r="G8" s="61">
        <f>IF(Rechnen!$R$3=0,"",Rechnen!P8)</f>
      </c>
      <c r="H8" s="34">
        <f t="shared" si="0"/>
      </c>
      <c r="I8" s="41"/>
      <c r="J8" s="42"/>
      <c r="K8" s="42"/>
      <c r="L8" s="42"/>
      <c r="M8" s="42"/>
      <c r="N8" s="42"/>
      <c r="O8" s="42"/>
    </row>
    <row r="9" spans="1:15" s="62" customFormat="1" ht="18" customHeight="1" hidden="1">
      <c r="A9" s="32">
        <f>IF(Rechnen!$R$3=0,"",7)</f>
      </c>
      <c r="B9" s="61">
        <f>Rechnen!K9</f>
        <v>0</v>
      </c>
      <c r="C9" s="61">
        <f>IF(Rechnen!$R$3=0,"",Rechnen!L9)</f>
      </c>
      <c r="D9" s="61">
        <f>IF(Rechnen!$R$3=0,"",Rechnen!M9)</f>
      </c>
      <c r="E9" s="61">
        <f>IF(Rechnen!$R$3=0,"",Rechnen!N9)</f>
      </c>
      <c r="F9" s="33" t="s">
        <v>9</v>
      </c>
      <c r="G9" s="61">
        <f>IF(Rechnen!$R$3=0,"",Rechnen!P9)</f>
      </c>
      <c r="H9" s="34">
        <f t="shared" si="0"/>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 t="shared" si="0"/>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9</v>
      </c>
      <c r="G11" s="61">
        <f>IF(Rechnen!$R$3=0,"",Rechnen!P11)</f>
      </c>
      <c r="H11" s="34">
        <f t="shared" si="0"/>
      </c>
      <c r="I11" s="31"/>
      <c r="J11" s="30"/>
      <c r="K11" s="30"/>
      <c r="L11" s="31"/>
      <c r="M11" s="30"/>
      <c r="N11" s="30"/>
      <c r="O11" s="30"/>
    </row>
    <row r="12" spans="1:15" ht="75" customHeight="1">
      <c r="A12" s="63"/>
      <c r="B12" s="142" t="s">
        <v>64</v>
      </c>
      <c r="C12" s="143"/>
      <c r="D12" s="143"/>
      <c r="E12" s="143"/>
      <c r="F12" s="143"/>
      <c r="G12" s="143"/>
      <c r="H12" s="143"/>
      <c r="I12" s="26"/>
      <c r="J12" s="26"/>
      <c r="K12" s="26"/>
      <c r="L12" s="26"/>
      <c r="M12" s="26"/>
      <c r="N12" s="26"/>
      <c r="O12" s="26"/>
    </row>
    <row r="13" spans="1:8" ht="18" customHeight="1">
      <c r="A13" s="146" t="s">
        <v>28</v>
      </c>
      <c r="B13" s="140"/>
      <c r="C13" s="148" t="s">
        <v>20</v>
      </c>
      <c r="D13" s="140" t="s">
        <v>0</v>
      </c>
      <c r="E13" s="140" t="s">
        <v>1</v>
      </c>
      <c r="F13" s="140"/>
      <c r="G13" s="140"/>
      <c r="H13" s="140" t="s">
        <v>21</v>
      </c>
    </row>
    <row r="14" spans="1:8" ht="15" customHeight="1">
      <c r="A14" s="147"/>
      <c r="B14" s="141"/>
      <c r="C14" s="149"/>
      <c r="D14" s="141"/>
      <c r="E14" s="141"/>
      <c r="F14" s="141"/>
      <c r="G14" s="141"/>
      <c r="H14" s="141"/>
    </row>
    <row r="15" spans="1:15" s="62" customFormat="1" ht="15">
      <c r="A15" s="32">
        <f>IF(Rechnen!$R$17=0,"",1)</f>
      </c>
      <c r="B15" s="61" t="str">
        <f>Rechnen!K17</f>
        <v>M07</v>
      </c>
      <c r="C15" s="61">
        <f>IF(Rechnen!$R$17=0,"",Rechnen!L17)</f>
      </c>
      <c r="D15" s="61">
        <f>IF(Rechnen!$R$17=0,"",Rechnen!M17)</f>
      </c>
      <c r="E15" s="61">
        <f>IF(Rechnen!$R$17=0,"",Rechnen!N17)</f>
      </c>
      <c r="F15" s="33" t="s">
        <v>9</v>
      </c>
      <c r="G15" s="61">
        <f>IF(Rechnen!$R$17=0,"",Rechnen!P17)</f>
      </c>
      <c r="H15" s="34">
        <f aca="true" t="shared" si="1" ref="H15:H21">IF(AND(E15="",G15=""),"",(E15-G15))</f>
      </c>
      <c r="I15" s="31"/>
      <c r="J15" s="30"/>
      <c r="K15" s="30"/>
      <c r="L15" s="31"/>
      <c r="M15" s="30"/>
      <c r="N15" s="30"/>
      <c r="O15" s="30"/>
    </row>
    <row r="16" spans="1:15" s="62" customFormat="1" ht="15">
      <c r="A16" s="32">
        <f>IF(Rechnen!$R$17=0,"",2)</f>
      </c>
      <c r="B16" s="61" t="str">
        <f>Rechnen!K18</f>
        <v>M08</v>
      </c>
      <c r="C16" s="61">
        <f>IF(Rechnen!$R$17=0,"",Rechnen!L18)</f>
      </c>
      <c r="D16" s="61">
        <f>IF(Rechnen!$R$17=0,"",Rechnen!M18)</f>
      </c>
      <c r="E16" s="61">
        <f>IF(Rechnen!$R$17=0,"",Rechnen!N18)</f>
      </c>
      <c r="F16" s="33" t="s">
        <v>9</v>
      </c>
      <c r="G16" s="61">
        <f>IF(Rechnen!$R$17=0,"",Rechnen!P18)</f>
      </c>
      <c r="H16" s="34">
        <f t="shared" si="1"/>
      </c>
      <c r="I16" s="31"/>
      <c r="J16" s="30"/>
      <c r="K16" s="30"/>
      <c r="L16" s="31"/>
      <c r="M16" s="30"/>
      <c r="N16" s="30"/>
      <c r="O16" s="30"/>
    </row>
    <row r="17" spans="1:15" s="62" customFormat="1" ht="15">
      <c r="A17" s="32">
        <f>IF(Rechnen!$R$17=0,"",3)</f>
      </c>
      <c r="B17" s="61" t="str">
        <f>Rechnen!K19</f>
        <v>M09</v>
      </c>
      <c r="C17" s="61">
        <f>IF(Rechnen!$R$17=0,"",Rechnen!L19)</f>
      </c>
      <c r="D17" s="61">
        <f>IF(Rechnen!$R$17=0,"",Rechnen!M19)</f>
      </c>
      <c r="E17" s="61">
        <f>IF(Rechnen!$R$17=0,"",Rechnen!N19)</f>
      </c>
      <c r="F17" s="33" t="s">
        <v>9</v>
      </c>
      <c r="G17" s="61">
        <f>IF(Rechnen!$R$17=0,"",Rechnen!P19)</f>
      </c>
      <c r="H17" s="34">
        <f t="shared" si="1"/>
      </c>
      <c r="I17" s="31"/>
      <c r="J17" s="30"/>
      <c r="K17" s="30"/>
      <c r="L17" s="31"/>
      <c r="M17" s="30"/>
      <c r="N17" s="30"/>
      <c r="O17" s="30"/>
    </row>
    <row r="18" spans="1:15" s="62" customFormat="1" ht="15">
      <c r="A18" s="32">
        <f>IF(Rechnen!$R$17=0,"",4)</f>
      </c>
      <c r="B18" s="61" t="str">
        <f>Rechnen!K20</f>
        <v>M10</v>
      </c>
      <c r="C18" s="61">
        <f>IF(Rechnen!$R$17=0,"",Rechnen!L20)</f>
      </c>
      <c r="D18" s="61">
        <f>IF(Rechnen!$R$17=0,"",Rechnen!M20)</f>
      </c>
      <c r="E18" s="61">
        <f>IF(Rechnen!$R$17=0,"",Rechnen!N20)</f>
      </c>
      <c r="F18" s="33" t="s">
        <v>9</v>
      </c>
      <c r="G18" s="61">
        <f>IF(Rechnen!$R$17=0,"",Rechnen!P20)</f>
      </c>
      <c r="H18" s="34">
        <f t="shared" si="1"/>
      </c>
      <c r="I18" s="31"/>
      <c r="J18" s="30"/>
      <c r="K18" s="30"/>
      <c r="L18" s="31"/>
      <c r="M18" s="30"/>
      <c r="N18" s="30"/>
      <c r="O18" s="30"/>
    </row>
    <row r="19" spans="1:15" s="62" customFormat="1" ht="15">
      <c r="A19" s="32">
        <f>IF(Rechnen!$R$17=0,"",5)</f>
      </c>
      <c r="B19" s="61" t="str">
        <f>Rechnen!K21</f>
        <v>M11</v>
      </c>
      <c r="C19" s="61">
        <f>IF(Rechnen!$R$17=0,"",Rechnen!L21)</f>
      </c>
      <c r="D19" s="61">
        <f>IF(Rechnen!$R$17=0,"",Rechnen!M21)</f>
      </c>
      <c r="E19" s="61">
        <f>IF(Rechnen!$R$17=0,"",Rechnen!N21)</f>
      </c>
      <c r="F19" s="33" t="s">
        <v>9</v>
      </c>
      <c r="G19" s="61">
        <f>IF(Rechnen!$R$17=0,"",Rechnen!P21)</f>
      </c>
      <c r="H19" s="34">
        <f t="shared" si="1"/>
      </c>
      <c r="I19" s="31"/>
      <c r="J19" s="30"/>
      <c r="K19" s="30"/>
      <c r="L19" s="31"/>
      <c r="M19" s="30"/>
      <c r="N19" s="30"/>
      <c r="O19" s="30"/>
    </row>
    <row r="20" spans="1:15" s="62" customFormat="1" ht="15">
      <c r="A20" s="32">
        <f>IF(Rechnen!$R$17=0,"",6)</f>
      </c>
      <c r="B20" s="61" t="str">
        <f>Rechnen!K22</f>
        <v>M12</v>
      </c>
      <c r="C20" s="61">
        <f>IF(Rechnen!$R$17=0,"",Rechnen!L22)</f>
      </c>
      <c r="D20" s="61">
        <f>IF(Rechnen!$R$17=0,"",Rechnen!M22)</f>
      </c>
      <c r="E20" s="61">
        <f>IF(Rechnen!$R$17=0,"",Rechnen!N22)</f>
      </c>
      <c r="F20" s="33" t="s">
        <v>9</v>
      </c>
      <c r="G20" s="61">
        <f>IF(Rechnen!$R$17=0,"",Rechnen!P22)</f>
      </c>
      <c r="H20" s="34">
        <f t="shared" si="1"/>
      </c>
      <c r="I20" s="31"/>
      <c r="J20" s="30"/>
      <c r="K20" s="30"/>
      <c r="L20" s="31"/>
      <c r="M20" s="30"/>
      <c r="N20" s="30"/>
      <c r="O20" s="30"/>
    </row>
    <row r="21" spans="1:15" s="62" customFormat="1" ht="15" hidden="1">
      <c r="A21" s="32">
        <f>IF(Rechnen!$R$17=0,"",7)</f>
      </c>
      <c r="B21" s="61">
        <f>Rechnen!K23</f>
        <v>0</v>
      </c>
      <c r="C21" s="61">
        <f>IF(Rechnen!$R$17=0,"",Rechnen!L23)</f>
      </c>
      <c r="D21" s="61">
        <f>IF(Rechnen!$R$17=0,"",Rechnen!M23)</f>
      </c>
      <c r="E21" s="61">
        <f>IF(Rechnen!$R$17=0,"",Rechnen!N23)</f>
      </c>
      <c r="F21" s="33" t="s">
        <v>9</v>
      </c>
      <c r="G21" s="61">
        <f>IF(Rechnen!$R$17=0,"",Rechnen!P23)</f>
      </c>
      <c r="H21" s="34">
        <f t="shared" si="1"/>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R17" sqref="R17"/>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50" t="s">
        <v>7</v>
      </c>
      <c r="F2" s="150"/>
      <c r="G2" s="150"/>
      <c r="H2" s="55" t="s">
        <v>18</v>
      </c>
      <c r="I2" s="55" t="s">
        <v>19</v>
      </c>
      <c r="J2" s="15"/>
      <c r="K2" s="14" t="s">
        <v>70</v>
      </c>
      <c r="L2" s="16" t="s">
        <v>20</v>
      </c>
      <c r="M2" s="16" t="s">
        <v>0</v>
      </c>
      <c r="N2" s="151" t="s">
        <v>1</v>
      </c>
      <c r="O2" s="151"/>
      <c r="P2" s="151"/>
      <c r="Q2" s="16" t="s">
        <v>21</v>
      </c>
      <c r="R2" s="11" t="s">
        <v>25</v>
      </c>
      <c r="S2" s="10" t="s">
        <v>22</v>
      </c>
      <c r="T2" s="10" t="s">
        <v>23</v>
      </c>
      <c r="U2" s="10" t="s">
        <v>24</v>
      </c>
      <c r="V2" s="10" t="s">
        <v>29</v>
      </c>
      <c r="W2" s="10" t="s">
        <v>30</v>
      </c>
      <c r="X2" s="10" t="s">
        <v>31</v>
      </c>
      <c r="Y2" s="10" t="s">
        <v>32</v>
      </c>
      <c r="Z2" s="10" t="s">
        <v>33</v>
      </c>
    </row>
    <row r="3" spans="1:26" ht="12.75">
      <c r="A3" s="17">
        <f>Spielplan!$B20</f>
        <v>8</v>
      </c>
      <c r="B3" s="64" t="str">
        <f>Spielplan!$E20</f>
        <v>M 04</v>
      </c>
      <c r="C3" s="65" t="s">
        <v>8</v>
      </c>
      <c r="D3" s="66" t="str">
        <f>Spielplan!$G20</f>
        <v>M 05</v>
      </c>
      <c r="E3" s="14">
        <f>IF(Spielplan!$H20="","",Spielplan!$H20)</f>
      </c>
      <c r="F3" s="14" t="s">
        <v>9</v>
      </c>
      <c r="G3" s="14">
        <f>IF(Spielplan!$J20="","",Spielplan!$J20)</f>
      </c>
      <c r="H3" s="56">
        <f aca="true" t="shared" si="0" ref="H3:H22">IF(OR($E3="",$G3=""),"",IF(E3&gt;G3,3,IF(E3=G3,1,0)))</f>
      </c>
      <c r="I3" s="56">
        <f aca="true" t="shared" si="1" ref="I3:I22">IF(OR($E3="",$G3=""),"",IF(G3&gt;E3,3,IF(E3=G3,1,0)))</f>
      </c>
      <c r="K3" s="67" t="str">
        <f>Vorgaben!A2</f>
        <v>M 01</v>
      </c>
      <c r="L3" s="18">
        <f>SUM(S3:Z3)</f>
        <v>0</v>
      </c>
      <c r="M3" s="18">
        <f>SUM(H5,I13,I20,I28,I35,H45,H55,H59)</f>
        <v>0</v>
      </c>
      <c r="N3" s="14">
        <f>SUM(E5,G13,G20,G28,G35,E45,G55,G59)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Spielplan!$B15</f>
        <v>2</v>
      </c>
      <c r="B4" s="64">
        <f>Spielplan!$E15</f>
        <v>0</v>
      </c>
      <c r="C4" s="65" t="s">
        <v>8</v>
      </c>
      <c r="D4" s="66" t="str">
        <f>Spielplan!$G15</f>
        <v>9. MS Gr. A</v>
      </c>
      <c r="E4" s="14">
        <f>IF(Spielplan!$H15="","",Spielplan!$H15)</f>
      </c>
      <c r="F4" s="14" t="s">
        <v>9</v>
      </c>
      <c r="G4" s="14">
        <f>IF(Spielplan!$J15="","",Spielplan!$J15)</f>
      </c>
      <c r="H4" s="56">
        <f t="shared" si="0"/>
      </c>
      <c r="I4" s="56">
        <f t="shared" si="1"/>
      </c>
      <c r="K4" s="67" t="str">
        <f>Vorgaben!A3</f>
        <v>M 02</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Spielplan!$B12</f>
        <v>1</v>
      </c>
      <c r="B5" s="64" t="str">
        <f>Spielplan!$E12</f>
        <v>M 01</v>
      </c>
      <c r="C5" s="65" t="s">
        <v>8</v>
      </c>
      <c r="D5" s="66" t="str">
        <f>Spielplan!$G12</f>
        <v>M 02</v>
      </c>
      <c r="E5" s="14">
        <f>IF(Spielplan!$H12="","",Spielplan!$H12)</f>
      </c>
      <c r="F5" s="14" t="s">
        <v>9</v>
      </c>
      <c r="G5" s="14">
        <f>IF(Spielplan!$J12="","",Spielplan!$J12)</f>
      </c>
      <c r="H5" s="56">
        <f t="shared" si="0"/>
      </c>
      <c r="I5" s="56">
        <f t="shared" si="1"/>
      </c>
      <c r="K5" s="67" t="str">
        <f>Vorgaben!A4</f>
        <v>M 03</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Spielplan!$B22</f>
        <v>10</v>
      </c>
      <c r="B6" s="64" t="str">
        <f>Spielplan!$E22</f>
        <v>M08</v>
      </c>
      <c r="C6" s="65" t="s">
        <v>8</v>
      </c>
      <c r="D6" s="66" t="str">
        <f>Spielplan!$G22</f>
        <v>M09</v>
      </c>
      <c r="E6" s="14">
        <f>IF(Spielplan!$H22="","",Spielplan!$H22)</f>
      </c>
      <c r="F6" s="14" t="s">
        <v>9</v>
      </c>
      <c r="G6" s="14">
        <f>IF(Spielplan!$J22="","",Spielplan!$J22)</f>
      </c>
      <c r="H6" s="56">
        <f t="shared" si="0"/>
      </c>
      <c r="I6" s="56">
        <f t="shared" si="1"/>
      </c>
      <c r="K6" s="67" t="str">
        <f>Vorgaben!A5</f>
        <v>M 04</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Spielplan!$B23</f>
        <v>11</v>
      </c>
      <c r="B7" s="64" t="str">
        <f>Spielplan!$E23</f>
        <v>M07</v>
      </c>
      <c r="C7" s="65" t="s">
        <v>8</v>
      </c>
      <c r="D7" s="66" t="str">
        <f>Spielplan!$G23</f>
        <v>M12</v>
      </c>
      <c r="E7" s="14">
        <f>IF(Spielplan!$H23="","",Spielplan!$H23)</f>
      </c>
      <c r="F7" s="14" t="s">
        <v>9</v>
      </c>
      <c r="G7" s="14">
        <f>IF(Spielplan!$J23="","",Spielplan!$J23)</f>
      </c>
      <c r="H7" s="56">
        <f t="shared" si="0"/>
      </c>
      <c r="I7" s="56">
        <f t="shared" si="1"/>
      </c>
      <c r="K7" s="67" t="str">
        <f>Vorgaben!A6</f>
        <v>M 05</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Spielplan!$B26</f>
        <v>14</v>
      </c>
      <c r="B8" s="64" t="str">
        <f>Spielplan!$E26</f>
        <v>M 06</v>
      </c>
      <c r="C8" s="65" t="s">
        <v>8</v>
      </c>
      <c r="D8" s="66" t="str">
        <f>Spielplan!$G26</f>
        <v>M 03</v>
      </c>
      <c r="E8" s="14">
        <f>IF(Spielplan!$H26="","",Spielplan!$H26)</f>
      </c>
      <c r="F8" s="14" t="s">
        <v>9</v>
      </c>
      <c r="G8" s="14">
        <f>IF(Spielplan!$J26="","",Spielplan!$J26)</f>
      </c>
      <c r="H8" s="56">
        <f t="shared" si="0"/>
      </c>
      <c r="I8" s="56">
        <f t="shared" si="1"/>
      </c>
      <c r="K8" s="67" t="str">
        <f>Vorgaben!A7</f>
        <v>M 06</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Spielplan!$B27</f>
        <v>7</v>
      </c>
      <c r="B9" s="64" t="str">
        <f>Spielplan!$E27</f>
        <v>8. MS Gr. A</v>
      </c>
      <c r="C9" s="65" t="s">
        <v>8</v>
      </c>
      <c r="D9" s="66" t="str">
        <f>Spielplan!$G27</f>
        <v>M 04</v>
      </c>
      <c r="E9" s="14">
        <f>IF(Spielplan!$H27="","",Spielplan!$H27)</f>
      </c>
      <c r="F9" s="14" t="s">
        <v>9</v>
      </c>
      <c r="G9" s="14">
        <f>IF(Spielplan!$J27="","",Spielplan!$J27)</f>
      </c>
      <c r="H9" s="56">
        <f t="shared" si="0"/>
      </c>
      <c r="I9" s="56">
        <f t="shared" si="1"/>
      </c>
      <c r="K9" s="67">
        <f>Vorgaben!A8</f>
        <v>0</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Spielplan!$B28</f>
        <v>6</v>
      </c>
      <c r="B10" s="64" t="str">
        <f>Spielplan!$E28</f>
        <v>M 05</v>
      </c>
      <c r="C10" s="65" t="s">
        <v>8</v>
      </c>
      <c r="D10" s="66">
        <f>Spielplan!$G28</f>
        <v>0</v>
      </c>
      <c r="E10" s="14">
        <f>IF(Spielplan!$H28="","",Spielplan!$H28)</f>
      </c>
      <c r="F10" s="14" t="s">
        <v>9</v>
      </c>
      <c r="G10" s="14">
        <f>IF(Spielplan!$J28="","",Spielplan!$J28)</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Spielplan!$B24</f>
        <v>12</v>
      </c>
      <c r="B11" s="64" t="str">
        <f>Spielplan!$E24</f>
        <v>M10</v>
      </c>
      <c r="C11" s="65" t="s">
        <v>8</v>
      </c>
      <c r="D11" s="66" t="str">
        <f>Spielplan!$G24</f>
        <v>M11</v>
      </c>
      <c r="E11" s="14">
        <f>IF(Spielplan!$H24="","",Spielplan!$H24)</f>
      </c>
      <c r="F11" s="14" t="s">
        <v>9</v>
      </c>
      <c r="G11" s="14">
        <f>IF(Spielplan!$J24="","",Spielplan!$J24)</f>
      </c>
      <c r="H11" s="56">
        <f t="shared" si="0"/>
      </c>
      <c r="I11" s="56">
        <f t="shared" si="1"/>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Spielplan!$B51</f>
        <v>28</v>
      </c>
      <c r="B12" s="64" t="str">
        <f>Spielplan!$E51</f>
        <v>M09</v>
      </c>
      <c r="C12" s="65" t="s">
        <v>8</v>
      </c>
      <c r="D12" s="66" t="str">
        <f>Spielplan!$G51</f>
        <v>M07</v>
      </c>
      <c r="E12" s="14">
        <f>IF(Spielplan!$H51="","",Spielplan!$H51)</f>
      </c>
      <c r="F12" s="14" t="s">
        <v>9</v>
      </c>
      <c r="G12" s="14">
        <f>IF(Spielplan!$J51="","",Spielplan!$J51)</f>
      </c>
      <c r="H12" s="56">
        <f t="shared" si="0"/>
      </c>
      <c r="I12" s="56">
        <f t="shared" si="1"/>
      </c>
      <c r="K12" s="68"/>
      <c r="L12" s="18"/>
      <c r="M12" s="18"/>
      <c r="N12" s="14"/>
      <c r="O12" s="14"/>
      <c r="P12" s="14"/>
      <c r="Q12" s="14"/>
    </row>
    <row r="13" spans="1:17" ht="12.75">
      <c r="A13" s="17">
        <f>Spielplan!$B31</f>
        <v>11</v>
      </c>
      <c r="B13" s="64" t="str">
        <f>Spielplan!$E31</f>
        <v>9. MS Gr. A</v>
      </c>
      <c r="C13" s="65" t="s">
        <v>8</v>
      </c>
      <c r="D13" s="66" t="str">
        <f>Spielplan!$G31</f>
        <v>M 01</v>
      </c>
      <c r="E13" s="14">
        <f>IF(Spielplan!$H31="","",Spielplan!$H31)</f>
      </c>
      <c r="F13" s="14" t="s">
        <v>9</v>
      </c>
      <c r="G13" s="14">
        <f>IF(Spielplan!$J31="","",Spielplan!$J31)</f>
      </c>
      <c r="H13" s="56">
        <f t="shared" si="0"/>
      </c>
      <c r="I13" s="56">
        <f t="shared" si="1"/>
      </c>
      <c r="K13" s="68"/>
      <c r="L13" s="18"/>
      <c r="M13" s="18"/>
      <c r="N13" s="14"/>
      <c r="O13" s="14"/>
      <c r="P13" s="14"/>
      <c r="Q13" s="14"/>
    </row>
    <row r="14" spans="1:18" ht="15.75" customHeight="1">
      <c r="A14" s="17">
        <f>Spielplan!$B43</f>
        <v>20</v>
      </c>
      <c r="B14" s="64" t="str">
        <f>Spielplan!$E43</f>
        <v>M 02</v>
      </c>
      <c r="C14" s="65" t="s">
        <v>8</v>
      </c>
      <c r="D14" s="66" t="str">
        <f>Spielplan!$G43</f>
        <v>M 06</v>
      </c>
      <c r="E14" s="14">
        <f>IF(Spielplan!$H43="","",Spielplan!$H43)</f>
      </c>
      <c r="F14" s="14" t="s">
        <v>9</v>
      </c>
      <c r="G14" s="14">
        <f>IF(Spielplan!$J43="","",Spielplan!$J43)</f>
      </c>
      <c r="H14" s="56">
        <f t="shared" si="0"/>
      </c>
      <c r="I14" s="56">
        <f t="shared" si="1"/>
      </c>
      <c r="K14" s="68"/>
      <c r="L14" s="18"/>
      <c r="M14" s="18"/>
      <c r="N14" s="14"/>
      <c r="O14" s="14"/>
      <c r="P14" s="14"/>
      <c r="Q14" s="14"/>
      <c r="R14" s="152" t="s">
        <v>60</v>
      </c>
    </row>
    <row r="15" spans="1:18" ht="12.75" customHeight="1">
      <c r="A15" s="17">
        <f>Spielplan!$B32</f>
        <v>13</v>
      </c>
      <c r="B15" s="64" t="str">
        <f>Spielplan!$E32</f>
        <v>M 03</v>
      </c>
      <c r="C15" s="65" t="s">
        <v>8</v>
      </c>
      <c r="D15" s="66" t="str">
        <f>Spielplan!$G32</f>
        <v>8. MS Gr. A</v>
      </c>
      <c r="E15" s="14">
        <f>IF(Spielplan!$H32="","",Spielplan!$H32)</f>
      </c>
      <c r="F15" s="14" t="s">
        <v>9</v>
      </c>
      <c r="G15" s="14">
        <f>IF(Spielplan!$J32="","",Spielplan!$J32)</f>
      </c>
      <c r="H15" s="56">
        <f t="shared" si="0"/>
      </c>
      <c r="I15" s="56">
        <f t="shared" si="1"/>
      </c>
      <c r="K15" s="153" t="s">
        <v>56</v>
      </c>
      <c r="L15" s="150" t="s">
        <v>20</v>
      </c>
      <c r="M15" s="150" t="s">
        <v>0</v>
      </c>
      <c r="N15" s="150" t="s">
        <v>1</v>
      </c>
      <c r="O15" s="150"/>
      <c r="P15" s="150"/>
      <c r="Q15" s="150" t="s">
        <v>21</v>
      </c>
      <c r="R15" s="152"/>
    </row>
    <row r="16" spans="1:18" ht="12.75" customHeight="1">
      <c r="A16" s="17">
        <f>Spielplan!$B35</f>
        <v>18</v>
      </c>
      <c r="B16" s="64" t="str">
        <f>Spielplan!$E35</f>
        <v>M08</v>
      </c>
      <c r="C16" s="65" t="s">
        <v>8</v>
      </c>
      <c r="D16" s="66" t="str">
        <f>Spielplan!$G35</f>
        <v>M10</v>
      </c>
      <c r="E16" s="14">
        <f>IF(Spielplan!$H35="","",Spielplan!$H35)</f>
      </c>
      <c r="F16" s="14" t="s">
        <v>9</v>
      </c>
      <c r="G16" s="14">
        <f>IF(Spielplan!$J35="","",Spielplan!$J35)</f>
      </c>
      <c r="H16" s="56">
        <f t="shared" si="0"/>
      </c>
      <c r="I16" s="56">
        <f t="shared" si="1"/>
      </c>
      <c r="K16" s="154"/>
      <c r="L16" s="150"/>
      <c r="M16" s="150"/>
      <c r="N16" s="150"/>
      <c r="O16" s="150"/>
      <c r="P16" s="150"/>
      <c r="Q16" s="150"/>
      <c r="R16" s="152"/>
    </row>
    <row r="17" spans="1:24" ht="15.75" customHeight="1">
      <c r="A17" s="17">
        <f>Spielplan!$B18</f>
        <v>6</v>
      </c>
      <c r="B17" s="64" t="str">
        <f>Spielplan!$E18</f>
        <v>M12</v>
      </c>
      <c r="C17" s="65" t="s">
        <v>8</v>
      </c>
      <c r="D17" s="66" t="str">
        <f>Spielplan!$G18</f>
        <v>M11</v>
      </c>
      <c r="E17" s="14">
        <f>IF(Spielplan!$H18="","",Spielplan!$H18)</f>
      </c>
      <c r="F17" s="14" t="s">
        <v>9</v>
      </c>
      <c r="G17" s="14">
        <f>IF(Spielplan!$J18="","",Spielplan!$J18)</f>
      </c>
      <c r="H17" s="56">
        <f t="shared" si="0"/>
      </c>
      <c r="I17" s="56">
        <f t="shared" si="1"/>
      </c>
      <c r="K17" s="69" t="str">
        <f>Vorgaben!B2</f>
        <v>M07</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Spielplan!$B33</f>
        <v>12</v>
      </c>
      <c r="B18" s="64" t="str">
        <f>Spielplan!$E33</f>
        <v>M 04</v>
      </c>
      <c r="C18" s="65" t="s">
        <v>8</v>
      </c>
      <c r="D18" s="66">
        <f>Spielplan!$G33</f>
        <v>0</v>
      </c>
      <c r="E18" s="14">
        <f>IF(Spielplan!$H33="","",Spielplan!$H33)</f>
      </c>
      <c r="F18" s="14" t="s">
        <v>9</v>
      </c>
      <c r="G18" s="14">
        <f>IF(Spielplan!$J33="","",Spielplan!$J33)</f>
      </c>
      <c r="H18" s="56">
        <f t="shared" si="0"/>
      </c>
      <c r="I18" s="56">
        <f t="shared" si="1"/>
      </c>
      <c r="K18" s="67" t="str">
        <f>Vorgaben!B3</f>
        <v>M08</v>
      </c>
      <c r="L18" s="18">
        <f t="shared" si="4"/>
        <v>0</v>
      </c>
      <c r="M18" s="18">
        <f>SUM(H6,H16,H21,I32,I37,I47)</f>
        <v>0</v>
      </c>
      <c r="N18" s="14">
        <f>SUM(E6,E16,E21,G32,G37,G47)</f>
        <v>0</v>
      </c>
      <c r="O18" s="14" t="s">
        <v>9</v>
      </c>
      <c r="P18" s="14">
        <f>SUM(G6,G16,G21,E32,E32,E37,E32,E47)</f>
        <v>0</v>
      </c>
      <c r="Q18" s="14">
        <f t="shared" si="5"/>
        <v>0</v>
      </c>
      <c r="R18" s="21"/>
      <c r="S18" s="10">
        <f>IF(OR($E6="",$G6=""),0,1)</f>
        <v>0</v>
      </c>
      <c r="T18" s="10">
        <f>IF(OR($E16="",$G16=""),0,1)</f>
        <v>0</v>
      </c>
      <c r="U18" s="10">
        <f>IF(OR($E21="",$G21=""),0,1)</f>
        <v>0</v>
      </c>
      <c r="V18" s="10">
        <f>IF(OR($E32="",$G32=""),0,1)</f>
        <v>0</v>
      </c>
      <c r="W18" s="10">
        <f>IF(OR($E37="",$G37=""),0,1)</f>
        <v>0</v>
      </c>
      <c r="X18" s="10">
        <f>IF(OR($E47="",$G47=""),0,1)</f>
        <v>0</v>
      </c>
    </row>
    <row r="19" spans="1:24" ht="12.75">
      <c r="A19" s="17">
        <f>Spielplan!$B36</f>
        <v>17</v>
      </c>
      <c r="B19" s="64" t="str">
        <f>Spielplan!$E36</f>
        <v>M 05</v>
      </c>
      <c r="C19" s="65" t="s">
        <v>8</v>
      </c>
      <c r="D19" s="66" t="str">
        <f>Spielplan!$G36</f>
        <v>9. MS Gr. A</v>
      </c>
      <c r="E19" s="14">
        <f>IF(Spielplan!$H36="","",Spielplan!$H36)</f>
      </c>
      <c r="F19" s="14" t="s">
        <v>9</v>
      </c>
      <c r="G19" s="14">
        <f>IF(Spielplan!$J36="","",Spielplan!$J36)</f>
      </c>
      <c r="H19" s="56">
        <f t="shared" si="0"/>
      </c>
      <c r="I19" s="56">
        <f t="shared" si="1"/>
      </c>
      <c r="K19" s="67" t="str">
        <f>Vorgaben!B4</f>
        <v>M09</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Spielplan!$B21</f>
        <v>9</v>
      </c>
      <c r="B20" s="64" t="str">
        <f>Spielplan!$E21</f>
        <v>M 06</v>
      </c>
      <c r="C20" s="65" t="s">
        <v>8</v>
      </c>
      <c r="D20" s="66" t="str">
        <f>Spielplan!$G21</f>
        <v>M 01</v>
      </c>
      <c r="E20" s="14">
        <f>IF(Spielplan!$H21="","",Spielplan!$H21)</f>
      </c>
      <c r="F20" s="14" t="s">
        <v>9</v>
      </c>
      <c r="G20" s="14">
        <f>IF(Spielplan!$J21="","",Spielplan!$J21)</f>
      </c>
      <c r="H20" s="56">
        <f t="shared" si="0"/>
      </c>
      <c r="I20" s="56">
        <f t="shared" si="1"/>
      </c>
      <c r="K20" s="67" t="str">
        <f>Vorgaben!B5</f>
        <v>M10</v>
      </c>
      <c r="L20" s="18">
        <f t="shared" si="4"/>
        <v>0</v>
      </c>
      <c r="M20" s="18">
        <f>SUM(H11,I16,I26,I31,H42,H56)</f>
        <v>0</v>
      </c>
      <c r="N20" s="14">
        <f>SUM(E11,G16,G26,G31,E42,E56)</f>
        <v>0</v>
      </c>
      <c r="O20" s="14" t="s">
        <v>9</v>
      </c>
      <c r="P20" s="14">
        <f>SUM(G11,E16,E26,E31,G42,G56)</f>
        <v>0</v>
      </c>
      <c r="Q20" s="14">
        <f t="shared" si="5"/>
        <v>0</v>
      </c>
      <c r="S20" s="10">
        <f>IF(OR($E11="",$G11=""),0,1)</f>
        <v>0</v>
      </c>
      <c r="T20" s="10">
        <f>IF(OR($E16="",$G16=""),0,1)</f>
        <v>0</v>
      </c>
      <c r="U20" s="10">
        <f>IF(OR($E26="",$G26=""),0,1)</f>
        <v>0</v>
      </c>
      <c r="V20" s="10">
        <f>IF(OR($E31="",$G31=""),0,1)</f>
        <v>0</v>
      </c>
      <c r="W20" s="10">
        <f>IF(OR($E42="",$G42=""),0,1)</f>
        <v>0</v>
      </c>
      <c r="X20" s="10">
        <f>IF(OR($E56="",$G56=""),0,1)</f>
        <v>0</v>
      </c>
    </row>
    <row r="21" spans="1:24" ht="12.75">
      <c r="A21" s="17">
        <f>Spielplan!$B16</f>
        <v>4</v>
      </c>
      <c r="B21" s="64" t="str">
        <f>Spielplan!$E16</f>
        <v>M08</v>
      </c>
      <c r="C21" s="65" t="s">
        <v>8</v>
      </c>
      <c r="D21" s="66" t="str">
        <f>Spielplan!$G16</f>
        <v>M07</v>
      </c>
      <c r="E21" s="14">
        <f>IF(Spielplan!$H16="","",Spielplan!$H16)</f>
      </c>
      <c r="F21" s="14" t="s">
        <v>9</v>
      </c>
      <c r="G21" s="14">
        <f>IF(Spielplan!$J16="","",Spielplan!$J16)</f>
      </c>
      <c r="H21" s="56">
        <f t="shared" si="0"/>
      </c>
      <c r="I21" s="56">
        <f t="shared" si="1"/>
      </c>
      <c r="K21" s="67" t="str">
        <f>Vorgaben!B6</f>
        <v>M11</v>
      </c>
      <c r="L21" s="18">
        <f t="shared" si="4"/>
        <v>0</v>
      </c>
      <c r="M21" s="18">
        <f>SUM(I11,I17,H27,I36,H47,H52)</f>
        <v>0</v>
      </c>
      <c r="N21" s="14">
        <f>SUM(G11,G17,E27,G36,E47,E52)</f>
        <v>0</v>
      </c>
      <c r="O21" s="14" t="s">
        <v>9</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Spielplan!$B37</f>
        <v>15</v>
      </c>
      <c r="B22" s="64">
        <f>Spielplan!$E37</f>
        <v>0</v>
      </c>
      <c r="C22" s="65" t="s">
        <v>8</v>
      </c>
      <c r="D22" s="66" t="str">
        <f>Spielplan!$G37</f>
        <v>M09</v>
      </c>
      <c r="E22" s="14">
        <f>IF(Spielplan!$H37="","",Spielplan!$H37)</f>
      </c>
      <c r="F22" s="14" t="s">
        <v>9</v>
      </c>
      <c r="G22" s="14">
        <f>IF(Spielplan!$J37="","",Spielplan!$J37)</f>
      </c>
      <c r="H22" s="56">
        <f t="shared" si="0"/>
      </c>
      <c r="I22" s="56">
        <f t="shared" si="1"/>
      </c>
      <c r="K22" s="67" t="str">
        <f>Vorgaben!B7</f>
        <v>M12</v>
      </c>
      <c r="L22" s="18">
        <f t="shared" si="4"/>
        <v>0</v>
      </c>
      <c r="M22" s="18">
        <f>SUM(I7,H17,H26,H37,I46,I51)</f>
        <v>0</v>
      </c>
      <c r="N22" s="14">
        <f>SUM(G7,E17,E26,E37,G46,G51)</f>
        <v>0</v>
      </c>
      <c r="O22" s="14" t="s">
        <v>9</v>
      </c>
      <c r="P22" s="14">
        <f>SUM(E51,E46,G37,G26,G17,E7)</f>
        <v>0</v>
      </c>
      <c r="Q22" s="14">
        <f t="shared" si="5"/>
        <v>0</v>
      </c>
      <c r="R22" s="21"/>
      <c r="S22" s="10">
        <f>IF(OR($E7="",$G7=""),0,1)</f>
        <v>0</v>
      </c>
      <c r="T22" s="10">
        <f>IF(OR($E17="",$G17=""),0,1)</f>
        <v>0</v>
      </c>
      <c r="U22" s="10">
        <f>IF(OR($E26="",$G26=""),0,1)</f>
        <v>0</v>
      </c>
      <c r="V22" s="10">
        <f>IF(OR($E37="",$G37=""),0,1)</f>
        <v>0</v>
      </c>
      <c r="W22" s="10">
        <f>IF(OR($E46="",$G46=""),0,1)</f>
        <v>0</v>
      </c>
      <c r="X22" s="10">
        <f>IF(OR($E51="",$G51=""),0,1)</f>
        <v>0</v>
      </c>
    </row>
    <row r="23" spans="1:24" ht="12.75">
      <c r="A23" s="17">
        <f>Spielplan!$B19</f>
        <v>7</v>
      </c>
      <c r="B23" s="64" t="str">
        <f>Spielplan!$E19</f>
        <v>M 02</v>
      </c>
      <c r="C23" s="65" t="s">
        <v>8</v>
      </c>
      <c r="D23" s="66" t="str">
        <f>Spielplan!$G19</f>
        <v>M 03</v>
      </c>
      <c r="E23" s="14">
        <f>IF(Spielplan!$H19="","",Spielplan!$H19)</f>
      </c>
      <c r="F23" s="14" t="s">
        <v>9</v>
      </c>
      <c r="G23" s="14">
        <f>IF(Spielplan!$J19="","",Spielplan!$J19)</f>
      </c>
      <c r="H23" s="56">
        <f>IF(OR($E23="",$G23=""),"",IF(E23&gt;G23,3,IF(E23=G23,1,0)))</f>
      </c>
      <c r="I23" s="56">
        <f>IF(OR($E23="",$G23=""),"",IF(G23&gt;E23,3,IF(E23=G23,1,0)))</f>
      </c>
      <c r="K23" s="67">
        <f>Vorgaben!B8</f>
        <v>0</v>
      </c>
      <c r="L23" s="18">
        <f t="shared" si="4"/>
        <v>0</v>
      </c>
      <c r="M23" s="18">
        <f>SUM(H22,I27,H32,I41,H46,I56)</f>
        <v>0</v>
      </c>
      <c r="N23" s="14">
        <f>SUM(E22,G27,E32,G41,E46,G56)</f>
        <v>0</v>
      </c>
      <c r="O23" s="14" t="s">
        <v>9</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Spielplan!$B38</f>
        <v>22</v>
      </c>
      <c r="B24" s="64" t="str">
        <f>Spielplan!$E38</f>
        <v>M 05</v>
      </c>
      <c r="C24" s="65" t="s">
        <v>8</v>
      </c>
      <c r="D24" s="66" t="str">
        <f>Spielplan!$G38</f>
        <v>8. MS Gr. A</v>
      </c>
      <c r="E24" s="14">
        <f>IF(Spielplan!$H38="","",Spielplan!$H38)</f>
      </c>
      <c r="F24" s="14" t="s">
        <v>9</v>
      </c>
      <c r="G24" s="14">
        <f>IF(Spielplan!$J38="","",Spielplan!$J38)</f>
      </c>
      <c r="H24" s="56">
        <f>IF(OR($E24="",$G24=""),"",IF(E24&gt;G24,3,IF(E24=G24,1,0)))</f>
      </c>
      <c r="I24" s="56">
        <f>IF(OR($E24="",$G24=""),"",IF(G24&gt;E24,3,IF(E24=G24,1,0)))</f>
      </c>
      <c r="L24" s="18"/>
      <c r="M24" s="18"/>
      <c r="N24" s="14"/>
      <c r="O24" s="14"/>
      <c r="P24" s="14"/>
      <c r="Q24" s="14"/>
    </row>
    <row r="25" spans="1:9" ht="12.75">
      <c r="A25" s="17">
        <f>Spielplan!$B39</f>
        <v>23</v>
      </c>
      <c r="B25" s="64" t="str">
        <f>Spielplan!$E39</f>
        <v>M 04</v>
      </c>
      <c r="C25" s="65" t="s">
        <v>8</v>
      </c>
      <c r="D25" s="66" t="str">
        <f>Spielplan!$G39</f>
        <v>9. MS Gr. A</v>
      </c>
      <c r="E25" s="14">
        <f>IF(Spielplan!$H39="","",Spielplan!$H39)</f>
      </c>
      <c r="F25" s="14" t="s">
        <v>9</v>
      </c>
      <c r="G25" s="14">
        <f>IF(Spielplan!$J39="","",Spielplan!$J39)</f>
      </c>
      <c r="H25" s="56">
        <f>IF(OR($E25="",$G25=""),"",IF(E25&gt;G25,3,IF(E25=G25,1,0)))</f>
      </c>
      <c r="I25" s="56">
        <f>IF(OR($E25="",$G25=""),"",IF(G25&gt;E25,3,IF(E25=G25,1,0)))</f>
      </c>
    </row>
    <row r="26" spans="1:10" ht="12.75">
      <c r="A26" s="17">
        <f>Spielplan!$B53</f>
        <v>30</v>
      </c>
      <c r="B26" s="64" t="str">
        <f>Spielplan!$E53</f>
        <v>M12</v>
      </c>
      <c r="C26" s="65" t="s">
        <v>8</v>
      </c>
      <c r="D26" s="66" t="str">
        <f>Spielplan!$G53</f>
        <v>M10</v>
      </c>
      <c r="E26" s="14">
        <f>IF(Spielplan!$H53="","",Spielplan!$H53)</f>
      </c>
      <c r="F26" s="14" t="s">
        <v>9</v>
      </c>
      <c r="G26" s="14">
        <f>IF(Spielplan!$J53="","",Spielplan!$J53)</f>
      </c>
      <c r="H26" s="56">
        <f>IF(OR($E26="",$G26=""),"",IF(E26&gt;G26,3,IF(E26=G26,1,0)))</f>
      </c>
      <c r="I26" s="56">
        <f>IF(OR($E26="",$G26=""),"",IF(G26&gt;E26,3,IF(E26=G26,1,0)))</f>
      </c>
      <c r="J26" s="22"/>
    </row>
    <row r="27" spans="1:9" ht="12.75">
      <c r="A27" s="17">
        <f>Spielplan!$B54</f>
        <v>18</v>
      </c>
      <c r="B27" s="64" t="str">
        <f>Spielplan!$E54</f>
        <v>M11</v>
      </c>
      <c r="C27" s="65" t="s">
        <v>8</v>
      </c>
      <c r="D27" s="66">
        <f>Spielplan!$G54</f>
        <v>0</v>
      </c>
      <c r="E27" s="14">
        <f>IF(Spielplan!$H54="","",Spielplan!$H54)</f>
      </c>
      <c r="F27" s="14" t="s">
        <v>9</v>
      </c>
      <c r="G27" s="14">
        <f>IF(Spielplan!$J54="","",Spielplan!$J54)</f>
      </c>
      <c r="H27" s="56">
        <f aca="true" t="shared" si="6" ref="H27:H54">IF(OR($E27="",$G27=""),"",IF(E27&gt;G27,3,IF(E27=G27,1,0)))</f>
      </c>
      <c r="I27" s="56">
        <f aca="true" t="shared" si="7" ref="I27:I54">IF(OR($E27="",$G27=""),"",IF(G27&gt;E27,3,IF(E27=G27,1,0)))</f>
      </c>
    </row>
    <row r="28" spans="1:9" ht="12.75">
      <c r="A28" s="17">
        <f>Spielplan!$B40</f>
        <v>19</v>
      </c>
      <c r="B28" s="64">
        <f>Spielplan!$E40</f>
        <v>0</v>
      </c>
      <c r="C28" s="65" t="s">
        <v>8</v>
      </c>
      <c r="D28" s="66" t="str">
        <f>Spielplan!$G40</f>
        <v>M 01</v>
      </c>
      <c r="E28" s="14">
        <f>IF(Spielplan!$H40="","",Spielplan!$H40)</f>
      </c>
      <c r="F28" s="14" t="s">
        <v>9</v>
      </c>
      <c r="G28" s="14">
        <f>IF(Spielplan!$J40="","",Spielplan!$J40)</f>
      </c>
      <c r="H28" s="56">
        <f t="shared" si="6"/>
      </c>
      <c r="I28" s="56">
        <f t="shared" si="7"/>
      </c>
    </row>
    <row r="29" spans="1:9" ht="12.75">
      <c r="A29" s="17">
        <f>Spielplan!$B41</f>
        <v>27</v>
      </c>
      <c r="B29" s="64" t="str">
        <f>Spielplan!$E41</f>
        <v>M 02</v>
      </c>
      <c r="C29" s="65" t="s">
        <v>8</v>
      </c>
      <c r="D29" s="66" t="str">
        <f>Spielplan!$G41</f>
        <v>8. MS Gr. A</v>
      </c>
      <c r="E29" s="14">
        <f>IF(Spielplan!$H41="","",Spielplan!$H41)</f>
      </c>
      <c r="F29" s="14" t="s">
        <v>9</v>
      </c>
      <c r="G29" s="14">
        <f>IF(Spielplan!$J41="","",Spielplan!$J41)</f>
      </c>
      <c r="H29" s="56">
        <f t="shared" si="6"/>
      </c>
      <c r="I29" s="56">
        <f t="shared" si="7"/>
      </c>
    </row>
    <row r="30" spans="1:9" ht="12.75">
      <c r="A30" s="17">
        <f>Spielplan!$B50</f>
        <v>27</v>
      </c>
      <c r="B30" s="64" t="str">
        <f>Spielplan!$E50</f>
        <v>M 06</v>
      </c>
      <c r="C30" s="65" t="s">
        <v>8</v>
      </c>
      <c r="D30" s="66" t="str">
        <f>Spielplan!$G50</f>
        <v>M 04</v>
      </c>
      <c r="E30" s="14">
        <f>IF(Spielplan!$H50="","",Spielplan!$H50)</f>
      </c>
      <c r="F30" s="14" t="s">
        <v>9</v>
      </c>
      <c r="G30" s="14">
        <f>IF(Spielplan!$J50="","",Spielplan!$J50)</f>
      </c>
      <c r="H30" s="56">
        <f t="shared" si="6"/>
      </c>
      <c r="I30" s="56">
        <f t="shared" si="7"/>
      </c>
    </row>
    <row r="31" spans="1:9" ht="12.75">
      <c r="A31" s="17">
        <f>Spielplan!$B47</f>
        <v>24</v>
      </c>
      <c r="B31" s="64" t="str">
        <f>Spielplan!$E47</f>
        <v>M07</v>
      </c>
      <c r="C31" s="65" t="s">
        <v>8</v>
      </c>
      <c r="D31" s="66" t="str">
        <f>Spielplan!$G47</f>
        <v>M10</v>
      </c>
      <c r="E31" s="14">
        <f>IF(Spielplan!$H47="","",Spielplan!$H47)</f>
      </c>
      <c r="F31" s="14" t="s">
        <v>9</v>
      </c>
      <c r="G31" s="14">
        <f>IF(Spielplan!$J47="","",Spielplan!$J47)</f>
      </c>
      <c r="H31" s="56">
        <f t="shared" si="6"/>
      </c>
      <c r="I31" s="56">
        <f t="shared" si="7"/>
      </c>
    </row>
    <row r="32" spans="1:9" ht="12.75">
      <c r="A32" s="17">
        <f>Spielplan!$B56</f>
        <v>22</v>
      </c>
      <c r="B32" s="64">
        <f>Spielplan!$E56</f>
        <v>0</v>
      </c>
      <c r="C32" s="65" t="s">
        <v>8</v>
      </c>
      <c r="D32" s="66" t="str">
        <f>Spielplan!$G56</f>
        <v>M08</v>
      </c>
      <c r="E32" s="14">
        <f>IF(Spielplan!$H56="","",Spielplan!$H56)</f>
      </c>
      <c r="F32" s="14" t="s">
        <v>9</v>
      </c>
      <c r="G32" s="14">
        <f>IF(Spielplan!$J56="","",Spielplan!$J56)</f>
      </c>
      <c r="H32" s="56">
        <f t="shared" si="6"/>
      </c>
      <c r="I32" s="56">
        <f t="shared" si="7"/>
      </c>
    </row>
    <row r="33" spans="1:9" ht="12.75">
      <c r="A33" s="17">
        <f>Spielplan!$B42</f>
        <v>19</v>
      </c>
      <c r="B33" s="64" t="str">
        <f>Spielplan!$E42</f>
        <v>M 03</v>
      </c>
      <c r="C33" s="65" t="s">
        <v>8</v>
      </c>
      <c r="D33" s="66" t="str">
        <f>Spielplan!$G42</f>
        <v>M 05</v>
      </c>
      <c r="E33" s="14">
        <f>IF(Spielplan!$H42="","",Spielplan!$H42)</f>
      </c>
      <c r="F33" s="14" t="s">
        <v>9</v>
      </c>
      <c r="G33" s="14">
        <f>IF(Spielplan!$J42="","",Spielplan!$J42)</f>
      </c>
      <c r="H33" s="56">
        <f t="shared" si="6"/>
      </c>
      <c r="I33" s="56">
        <f t="shared" si="7"/>
      </c>
    </row>
    <row r="34" spans="1:9" ht="12.75">
      <c r="A34" s="17">
        <f>Spielplan!$B55</f>
        <v>24</v>
      </c>
      <c r="B34" s="64">
        <f>Spielplan!$E55</f>
        <v>0</v>
      </c>
      <c r="C34" s="65" t="s">
        <v>8</v>
      </c>
      <c r="D34" s="66" t="str">
        <f>Spielplan!$G55</f>
        <v>M 02</v>
      </c>
      <c r="E34" s="14">
        <f>IF(Spielplan!$H55="","",Spielplan!$H55)</f>
      </c>
      <c r="F34" s="14" t="s">
        <v>9</v>
      </c>
      <c r="G34" s="14">
        <f>IF(Spielplan!$J55="","",Spielplan!$J55)</f>
      </c>
      <c r="H34" s="56">
        <f t="shared" si="6"/>
      </c>
      <c r="I34" s="56">
        <f t="shared" si="7"/>
      </c>
    </row>
    <row r="35" spans="1:9" ht="12.75">
      <c r="A35" s="17">
        <f>Spielplan!$B57</f>
        <v>33</v>
      </c>
      <c r="B35" s="64" t="str">
        <f>Spielplan!$E57</f>
        <v>8. MS Gr. A</v>
      </c>
      <c r="C35" s="65" t="s">
        <v>8</v>
      </c>
      <c r="D35" s="66" t="str">
        <f>Spielplan!$G57</f>
        <v>M 01</v>
      </c>
      <c r="E35" s="14">
        <f>IF(Spielplan!$H57="","",Spielplan!$H57)</f>
      </c>
      <c r="F35" s="14" t="s">
        <v>9</v>
      </c>
      <c r="G35" s="14">
        <f>IF(Spielplan!$J57="","",Spielplan!$J57)</f>
      </c>
      <c r="H35" s="56">
        <f t="shared" si="6"/>
      </c>
      <c r="I35" s="56">
        <f t="shared" si="7"/>
      </c>
    </row>
    <row r="36" spans="1:9" ht="12.75">
      <c r="A36" s="17">
        <f>Spielplan!$B45</f>
        <v>22</v>
      </c>
      <c r="B36" s="64" t="str">
        <f>Spielplan!$E45</f>
        <v>M09</v>
      </c>
      <c r="C36" s="65" t="s">
        <v>8</v>
      </c>
      <c r="D36" s="66" t="str">
        <f>Spielplan!$G45</f>
        <v>M11</v>
      </c>
      <c r="E36" s="14">
        <f>IF(Spielplan!$H45="","",Spielplan!$H45)</f>
      </c>
      <c r="F36" s="14" t="s">
        <v>9</v>
      </c>
      <c r="G36" s="14">
        <f>IF(Spielplan!$J45="","",Spielplan!$J45)</f>
      </c>
      <c r="H36" s="56">
        <f t="shared" si="6"/>
      </c>
      <c r="I36" s="56">
        <f t="shared" si="7"/>
      </c>
    </row>
    <row r="37" spans="1:9" ht="12.75">
      <c r="A37" s="17">
        <f>Spielplan!$B46</f>
        <v>23</v>
      </c>
      <c r="B37" s="64" t="str">
        <f>Spielplan!$E46</f>
        <v>M12</v>
      </c>
      <c r="C37" s="65" t="s">
        <v>8</v>
      </c>
      <c r="D37" s="66" t="str">
        <f>Spielplan!$G46</f>
        <v>M08</v>
      </c>
      <c r="E37" s="14">
        <f>IF(Spielplan!$H46="","",Spielplan!$H46)</f>
      </c>
      <c r="F37" s="14" t="s">
        <v>9</v>
      </c>
      <c r="G37" s="14">
        <f>IF(Spielplan!$J46="","",Spielplan!$J46)</f>
      </c>
      <c r="H37" s="56">
        <f t="shared" si="6"/>
      </c>
      <c r="I37" s="56">
        <f t="shared" si="7"/>
      </c>
    </row>
    <row r="38" spans="1:9" ht="12.75">
      <c r="A38" s="17">
        <f>Spielplan!$B58</f>
        <v>36</v>
      </c>
      <c r="B38" s="64" t="str">
        <f>Spielplan!$E58</f>
        <v>9. MS Gr. A</v>
      </c>
      <c r="C38" s="65" t="s">
        <v>8</v>
      </c>
      <c r="D38" s="66" t="str">
        <f>Spielplan!$G58</f>
        <v>M 06</v>
      </c>
      <c r="E38" s="14">
        <f>IF(Spielplan!$H58="","",Spielplan!$H58)</f>
      </c>
      <c r="F38" s="14" t="s">
        <v>9</v>
      </c>
      <c r="G38" s="14">
        <f>IF(Spielplan!$J58="","",Spielplan!$J58)</f>
      </c>
      <c r="H38" s="56">
        <f t="shared" si="6"/>
      </c>
      <c r="I38" s="56">
        <f t="shared" si="7"/>
      </c>
    </row>
    <row r="39" spans="1:9" ht="12.75">
      <c r="A39" s="17">
        <f>Spielplan!$B13</f>
        <v>2</v>
      </c>
      <c r="B39" s="64" t="str">
        <f>Spielplan!$E13</f>
        <v>M 03</v>
      </c>
      <c r="C39" s="65" t="s">
        <v>8</v>
      </c>
      <c r="D39" s="66" t="str">
        <f>Spielplan!$G13</f>
        <v>M 04</v>
      </c>
      <c r="E39" s="14">
        <f>IF(Spielplan!$H13="","",Spielplan!$H13)</f>
      </c>
      <c r="F39" s="14" t="s">
        <v>9</v>
      </c>
      <c r="G39" s="14">
        <f>IF(Spielplan!$J13="","",Spielplan!$J13)</f>
      </c>
      <c r="H39" s="56">
        <f t="shared" si="6"/>
      </c>
      <c r="I39" s="56">
        <f t="shared" si="7"/>
      </c>
    </row>
    <row r="40" spans="1:9" ht="12.75">
      <c r="A40" s="17">
        <f>Spielplan!$B49</f>
        <v>26</v>
      </c>
      <c r="B40" s="64" t="str">
        <f>Spielplan!$E49</f>
        <v>M 05</v>
      </c>
      <c r="C40" s="65" t="s">
        <v>8</v>
      </c>
      <c r="D40" s="66" t="str">
        <f>Spielplan!$G49</f>
        <v>M 02</v>
      </c>
      <c r="E40" s="14">
        <f>IF(Spielplan!$H49="","",Spielplan!$H49)</f>
      </c>
      <c r="F40" s="14" t="s">
        <v>9</v>
      </c>
      <c r="G40" s="14">
        <f>IF(Spielplan!$J49="","",Spielplan!$J49)</f>
      </c>
      <c r="H40" s="56">
        <f t="shared" si="6"/>
      </c>
      <c r="I40" s="56">
        <f t="shared" si="7"/>
      </c>
    </row>
    <row r="41" spans="1:9" ht="12.75">
      <c r="A41" s="17">
        <f>Spielplan!$B59</f>
        <v>29</v>
      </c>
      <c r="B41" s="64" t="str">
        <f>Spielplan!$E59</f>
        <v>M07</v>
      </c>
      <c r="C41" s="65" t="s">
        <v>8</v>
      </c>
      <c r="D41" s="66">
        <f>Spielplan!$G59</f>
        <v>0</v>
      </c>
      <c r="E41" s="14">
        <f>IF(Spielplan!$H59="","",Spielplan!$H59)</f>
      </c>
      <c r="F41" s="14" t="s">
        <v>9</v>
      </c>
      <c r="G41" s="14">
        <f>IF(Spielplan!$J59="","",Spielplan!$J59)</f>
      </c>
      <c r="H41" s="56">
        <f t="shared" si="6"/>
      </c>
      <c r="I41" s="56">
        <f t="shared" si="7"/>
      </c>
    </row>
    <row r="42" spans="1:9" ht="12.75">
      <c r="A42" s="17">
        <f>Spielplan!$B17</f>
        <v>5</v>
      </c>
      <c r="B42" s="64" t="str">
        <f>Spielplan!$E17</f>
        <v>M10</v>
      </c>
      <c r="C42" s="65" t="s">
        <v>8</v>
      </c>
      <c r="D42" s="66" t="str">
        <f>Spielplan!$G17</f>
        <v>M09</v>
      </c>
      <c r="E42" s="14">
        <f>IF(Spielplan!$H17="","",Spielplan!$H17)</f>
      </c>
      <c r="F42" s="14" t="s">
        <v>9</v>
      </c>
      <c r="G42" s="14">
        <f>IF(Spielplan!$J17="","",Spielplan!$J17)</f>
      </c>
      <c r="H42" s="56">
        <f t="shared" si="6"/>
      </c>
      <c r="I42" s="56">
        <f t="shared" si="7"/>
      </c>
    </row>
    <row r="43" spans="1:9" ht="12.75">
      <c r="A43" s="17">
        <f>Spielplan!$B60</f>
        <v>41</v>
      </c>
      <c r="B43" s="64" t="str">
        <f>Spielplan!$E60</f>
        <v>8. MS Gr. A</v>
      </c>
      <c r="C43" s="65" t="s">
        <v>8</v>
      </c>
      <c r="D43" s="66">
        <f>Spielplan!$G60</f>
        <v>0</v>
      </c>
      <c r="E43" s="14">
        <f>IF(Spielplan!$H60="","",Spielplan!$H60)</f>
      </c>
      <c r="F43" s="14" t="s">
        <v>9</v>
      </c>
      <c r="G43" s="14">
        <f>IF(Spielplan!$J60="","",Spielplan!$J60)</f>
      </c>
      <c r="H43" s="56">
        <f t="shared" si="6"/>
      </c>
      <c r="I43" s="56">
        <f t="shared" si="7"/>
      </c>
    </row>
    <row r="44" spans="1:9" ht="12.75">
      <c r="A44" s="17">
        <f>Spielplan!$B61</f>
        <v>42</v>
      </c>
      <c r="B44" s="64" t="str">
        <f>Spielplan!$E61</f>
        <v>9. MS Gr. A</v>
      </c>
      <c r="C44" s="65" t="s">
        <v>8</v>
      </c>
      <c r="D44" s="66" t="str">
        <f>Spielplan!$G61</f>
        <v>M 03</v>
      </c>
      <c r="E44" s="14">
        <f>IF(Spielplan!$H61="","",Spielplan!$H61)</f>
      </c>
      <c r="F44" s="14" t="s">
        <v>9</v>
      </c>
      <c r="G44" s="14">
        <f>IF(Spielplan!$J61="","",Spielplan!$J61)</f>
      </c>
      <c r="H44" s="56">
        <f t="shared" si="6"/>
      </c>
      <c r="I44" s="56">
        <f t="shared" si="7"/>
      </c>
    </row>
    <row r="45" spans="1:9" ht="12.75">
      <c r="A45" s="17">
        <f>Spielplan!$B44</f>
        <v>21</v>
      </c>
      <c r="B45" s="64" t="str">
        <f>Spielplan!$E44</f>
        <v>M 01</v>
      </c>
      <c r="C45" s="65" t="s">
        <v>8</v>
      </c>
      <c r="D45" s="66" t="str">
        <f>Spielplan!$G44</f>
        <v>M 04</v>
      </c>
      <c r="E45" s="14">
        <f>IF(Spielplan!$H44="","",Spielplan!$H44)</f>
      </c>
      <c r="F45" s="14" t="s">
        <v>9</v>
      </c>
      <c r="G45" s="14">
        <f>IF(Spielplan!$J44="","",Spielplan!$J44)</f>
      </c>
      <c r="H45" s="56">
        <f t="shared" si="6"/>
      </c>
      <c r="I45" s="56">
        <f t="shared" si="7"/>
      </c>
    </row>
    <row r="46" spans="1:9" ht="12.75">
      <c r="A46" s="17">
        <f>Spielplan!$B63</f>
        <v>32</v>
      </c>
      <c r="B46" s="64">
        <f>Spielplan!$E63</f>
        <v>0</v>
      </c>
      <c r="C46" s="65" t="s">
        <v>8</v>
      </c>
      <c r="D46" s="66" t="str">
        <f>Spielplan!$G63</f>
        <v>M12</v>
      </c>
      <c r="E46" s="14">
        <f>IF(Spielplan!$H63="","",Spielplan!$H63)</f>
      </c>
      <c r="F46" s="14" t="s">
        <v>9</v>
      </c>
      <c r="G46" s="14">
        <f>IF(Spielplan!$J63="","",Spielplan!$J63)</f>
      </c>
      <c r="H46" s="56">
        <f t="shared" si="6"/>
      </c>
      <c r="I46" s="56">
        <f t="shared" si="7"/>
      </c>
    </row>
    <row r="47" spans="1:9" ht="12.75">
      <c r="A47" s="17">
        <f>Spielplan!$B52</f>
        <v>29</v>
      </c>
      <c r="B47" s="64" t="str">
        <f>Spielplan!$E52</f>
        <v>M11</v>
      </c>
      <c r="C47" s="65" t="s">
        <v>8</v>
      </c>
      <c r="D47" s="66" t="str">
        <f>Spielplan!$G52</f>
        <v>M08</v>
      </c>
      <c r="E47" s="14">
        <f>IF(Spielplan!$H52="","",Spielplan!$H52)</f>
      </c>
      <c r="F47" s="14" t="s">
        <v>9</v>
      </c>
      <c r="G47" s="14">
        <f>IF(Spielplan!$J52="","",Spielplan!$J52)</f>
      </c>
      <c r="H47" s="56">
        <f t="shared" si="6"/>
      </c>
      <c r="I47" s="56">
        <f t="shared" si="7"/>
      </c>
    </row>
    <row r="48" spans="1:9" ht="12.75">
      <c r="A48" s="17">
        <f>Spielplan!$B14</f>
        <v>3</v>
      </c>
      <c r="B48" s="64" t="str">
        <f>Spielplan!$E14</f>
        <v>M 06</v>
      </c>
      <c r="C48" s="65" t="s">
        <v>8</v>
      </c>
      <c r="D48" s="66" t="str">
        <f>Spielplan!$G14</f>
        <v>M 05</v>
      </c>
      <c r="E48" s="14">
        <f>IF(Spielplan!$H14="","",Spielplan!$H14)</f>
      </c>
      <c r="F48" s="14" t="s">
        <v>9</v>
      </c>
      <c r="G48" s="14">
        <f>IF(Spielplan!$J14="","",Spielplan!$J14)</f>
      </c>
      <c r="H48" s="56">
        <f t="shared" si="6"/>
      </c>
      <c r="I48" s="56">
        <f t="shared" si="7"/>
      </c>
    </row>
    <row r="49" spans="1:9" ht="12.75">
      <c r="A49" s="17">
        <f>Spielplan!$B64</f>
        <v>47</v>
      </c>
      <c r="B49" s="64" t="str">
        <f>Spielplan!$E64</f>
        <v>M 02</v>
      </c>
      <c r="C49" s="65" t="s">
        <v>8</v>
      </c>
      <c r="D49" s="66" t="str">
        <f>Spielplan!$G64</f>
        <v>9. MS Gr. A</v>
      </c>
      <c r="E49" s="14">
        <f>IF(Spielplan!$H64="","",Spielplan!$H64)</f>
      </c>
      <c r="F49" s="14" t="s">
        <v>9</v>
      </c>
      <c r="G49" s="14">
        <f>IF(Spielplan!$J64="","",Spielplan!$J64)</f>
      </c>
      <c r="H49" s="56">
        <f t="shared" si="6"/>
      </c>
      <c r="I49" s="56">
        <f t="shared" si="7"/>
      </c>
    </row>
    <row r="50" spans="1:9" ht="12.75">
      <c r="A50" s="17">
        <f>Spielplan!$B62</f>
        <v>35</v>
      </c>
      <c r="B50" s="64" t="str">
        <f>Spielplan!$E62</f>
        <v>M 03</v>
      </c>
      <c r="C50" s="65" t="s">
        <v>8</v>
      </c>
      <c r="D50" s="66">
        <f>Spielplan!$G62</f>
        <v>0</v>
      </c>
      <c r="E50" s="14">
        <f>IF(Spielplan!$H62="","",Spielplan!$H62)</f>
      </c>
      <c r="F50" s="14" t="s">
        <v>9</v>
      </c>
      <c r="G50" s="14">
        <f>IF(Spielplan!$J62="","",Spielplan!$J62)</f>
      </c>
      <c r="H50" s="56">
        <f t="shared" si="6"/>
      </c>
      <c r="I50" s="56">
        <f t="shared" si="7"/>
      </c>
    </row>
    <row r="51" spans="1:9" ht="12.75">
      <c r="A51" s="17">
        <f>Spielplan!$B34</f>
        <v>17</v>
      </c>
      <c r="B51" s="64" t="str">
        <f>Spielplan!$E34</f>
        <v>M09</v>
      </c>
      <c r="C51" s="65" t="s">
        <v>8</v>
      </c>
      <c r="D51" s="66" t="str">
        <f>Spielplan!$G34</f>
        <v>M12</v>
      </c>
      <c r="E51" s="14">
        <f>IF(Spielplan!$H34="","",Spielplan!$H34)</f>
      </c>
      <c r="F51" s="14" t="s">
        <v>9</v>
      </c>
      <c r="G51" s="14">
        <f>IF(Spielplan!$J34="","",Spielplan!$J34)</f>
      </c>
      <c r="H51" s="56">
        <f t="shared" si="6"/>
      </c>
      <c r="I51" s="56">
        <f t="shared" si="7"/>
      </c>
    </row>
    <row r="52" spans="1:9" ht="12.75">
      <c r="A52" s="17">
        <f>Spielplan!$B30</f>
        <v>16</v>
      </c>
      <c r="B52" s="64" t="str">
        <f>Spielplan!$E30</f>
        <v>M11</v>
      </c>
      <c r="C52" s="65" t="s">
        <v>8</v>
      </c>
      <c r="D52" s="66" t="str">
        <f>Spielplan!$G30</f>
        <v>M07</v>
      </c>
      <c r="E52" s="14">
        <f>IF(Spielplan!$H30="","",Spielplan!$H30)</f>
      </c>
      <c r="F52" s="14" t="s">
        <v>9</v>
      </c>
      <c r="G52" s="14">
        <f>IF(Spielplan!$J30="","",Spielplan!$J30)</f>
      </c>
      <c r="H52" s="56">
        <f t="shared" si="6"/>
      </c>
      <c r="I52" s="56">
        <f t="shared" si="7"/>
      </c>
    </row>
    <row r="53" spans="1:9" ht="12.75">
      <c r="A53" s="17">
        <f>Spielplan!$B66</f>
        <v>51</v>
      </c>
      <c r="B53" s="64" t="str">
        <f>Spielplan!$E66</f>
        <v>8. MS Gr. A</v>
      </c>
      <c r="C53" s="65" t="s">
        <v>8</v>
      </c>
      <c r="D53" s="66" t="str">
        <f>Spielplan!$G66</f>
        <v>M 06</v>
      </c>
      <c r="E53" s="14">
        <f>IF(Spielplan!$H66="","",Spielplan!$H66)</f>
      </c>
      <c r="F53" s="14" t="s">
        <v>9</v>
      </c>
      <c r="G53" s="14">
        <f>IF(Spielplan!$J66="","",Spielplan!$J66)</f>
      </c>
      <c r="H53" s="56">
        <f t="shared" si="6"/>
      </c>
      <c r="I53" s="56">
        <f t="shared" si="7"/>
      </c>
    </row>
    <row r="54" spans="1:9" ht="12.75">
      <c r="A54" s="17">
        <f>Spielplan!$B29</f>
        <v>15</v>
      </c>
      <c r="B54" s="64" t="str">
        <f>Spielplan!$E29</f>
        <v>M 04</v>
      </c>
      <c r="C54" s="65" t="s">
        <v>8</v>
      </c>
      <c r="D54" s="66" t="str">
        <f>Spielplan!$G29</f>
        <v>M 02</v>
      </c>
      <c r="E54" s="14">
        <f>IF(Spielplan!$H29="","",Spielplan!$H29)</f>
      </c>
      <c r="F54" s="14" t="s">
        <v>9</v>
      </c>
      <c r="G54" s="14">
        <f>IF(Spielplan!$J29="","",Spielplan!$J29)</f>
      </c>
      <c r="H54" s="56">
        <f t="shared" si="6"/>
      </c>
      <c r="I54" s="56">
        <f t="shared" si="7"/>
      </c>
    </row>
    <row r="55" spans="1:9" ht="12.75">
      <c r="A55" s="17">
        <f>Spielplan!$B25</f>
        <v>13</v>
      </c>
      <c r="B55" s="64" t="str">
        <f>Spielplan!$E25</f>
        <v>M 01</v>
      </c>
      <c r="C55" s="65" t="s">
        <v>8</v>
      </c>
      <c r="D55" s="66" t="str">
        <f>Spielplan!$G25</f>
        <v>M 05</v>
      </c>
      <c r="E55" s="14">
        <f>IF(Spielplan!$H25="","",Spielplan!$H25)</f>
      </c>
      <c r="F55" s="14" t="s">
        <v>9</v>
      </c>
      <c r="G55" s="14">
        <f>IF(Spielplan!$J25="","",Spielplan!$J25)</f>
      </c>
      <c r="H55" s="56">
        <f>IF(OR($E55="",$G55=""),"",IF(E55&gt;G55,3,IF(E55=G55,1,0)))</f>
      </c>
      <c r="I55" s="56">
        <f>IF(OR($E55="",$G55=""),"",IF(G55&gt;E55,3,IF(E55=G55,1,0)))</f>
      </c>
    </row>
    <row r="56" spans="1:9" ht="12.75">
      <c r="A56" s="17">
        <f>Spielplan!$B67</f>
        <v>40</v>
      </c>
      <c r="B56" s="64" t="str">
        <f>Spielplan!$E67</f>
        <v>M10</v>
      </c>
      <c r="C56" s="65" t="s">
        <v>8</v>
      </c>
      <c r="D56" s="66">
        <f>Spielplan!$G67</f>
        <v>0</v>
      </c>
      <c r="E56" s="14">
        <f>IF(Spielplan!$H67="","",Spielplan!$H67)</f>
      </c>
      <c r="F56" s="14" t="s">
        <v>9</v>
      </c>
      <c r="G56" s="14">
        <f>IF(Spielplan!$J67="","",Spielplan!$J67)</f>
      </c>
      <c r="H56" s="56">
        <f>IF(OR($E56="",$G56=""),"",IF(E56&gt;G56,3,IF(E56=G56,1,0)))</f>
      </c>
      <c r="I56" s="56">
        <f>IF(OR($E56="",$G56=""),"",IF(G56&gt;E56,3,IF(E56=G56,1,0)))</f>
      </c>
    </row>
    <row r="57" spans="1:9" ht="12.75">
      <c r="A57" s="17">
        <f>Spielplan!$B65</f>
        <v>41</v>
      </c>
      <c r="B57" s="64">
        <f>Spielplan!$E65</f>
        <v>0</v>
      </c>
      <c r="C57" s="65" t="s">
        <v>8</v>
      </c>
      <c r="D57" s="66" t="str">
        <f>Spielplan!$G65</f>
        <v>M 06</v>
      </c>
      <c r="E57" s="14">
        <f>IF(Spielplan!$H65="","",Spielplan!$H65)</f>
      </c>
      <c r="F57" s="14" t="s">
        <v>9</v>
      </c>
      <c r="G57" s="14">
        <f>IF(Spielplan!$J65="","",Spielplan!$J65)</f>
      </c>
      <c r="H57" s="56">
        <f>IF(OR($E57="",$G57=""),"",IF(E57&gt;G57,3,IF(E57=G57,1,0)))</f>
      </c>
      <c r="I57" s="56">
        <f>IF(OR($E57="",$G57=""),"",IF(G57&gt;E57,3,IF(E57=G57,1,0)))</f>
      </c>
    </row>
    <row r="58" spans="1:9" ht="12.75">
      <c r="A58" s="17">
        <f>Spielplan!$B68</f>
        <v>56</v>
      </c>
      <c r="B58" s="64" t="str">
        <f>Spielplan!$E68</f>
        <v>9. MS Gr. A</v>
      </c>
      <c r="C58" s="65" t="s">
        <v>8</v>
      </c>
      <c r="D58" s="66" t="str">
        <f>Spielplan!$G68</f>
        <v>8. MS Gr. A</v>
      </c>
      <c r="E58" s="14">
        <f>IF(Spielplan!$H68="","",Spielplan!$H68)</f>
      </c>
      <c r="F58" s="14" t="s">
        <v>9</v>
      </c>
      <c r="G58" s="14">
        <f>IF(Spielplan!$J68="","",Spielplan!$J68)</f>
      </c>
      <c r="H58" s="56">
        <f>IF(OR($E58="",$G58=""),"",IF(E58&gt;G58,3,IF(E58=G58,1,0)))</f>
      </c>
      <c r="I58" s="56">
        <f>IF(OR($E58="",$G58=""),"",IF(G58&gt;E58,3,IF(E58=G58,1,0)))</f>
      </c>
    </row>
    <row r="59" spans="1:9" ht="12.75">
      <c r="A59" s="17">
        <f>Spielplan!$B48</f>
        <v>25</v>
      </c>
      <c r="B59" s="64" t="str">
        <f>Spielplan!$E48</f>
        <v>M 01</v>
      </c>
      <c r="C59" s="65" t="s">
        <v>8</v>
      </c>
      <c r="D59" s="66" t="str">
        <f>Spielplan!$G48</f>
        <v>M 03</v>
      </c>
      <c r="E59" s="14">
        <f>IF(Spielplan!$H48="","",Spielplan!$H48)</f>
      </c>
      <c r="F59" s="14" t="s">
        <v>9</v>
      </c>
      <c r="G59" s="14">
        <f>IF(Spielplan!$J48="","",Spielplan!$J48)</f>
      </c>
      <c r="H59" s="56">
        <f>IF(OR($E59="",$G59=""),"",IF(E59&gt;G59,3,IF(E59=G59,1,0)))</f>
      </c>
      <c r="I59" s="56">
        <f>IF(OR($E59="",$G59=""),"",IF(G59&gt;E59,3,IF(E59=G59,1,0)))</f>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Eugen Wickenhäuser</cp:lastModifiedBy>
  <cp:lastPrinted>2013-11-15T15:02:47Z</cp:lastPrinted>
  <dcterms:created xsi:type="dcterms:W3CDTF">1999-01-27T19:57:19Z</dcterms:created>
  <dcterms:modified xsi:type="dcterms:W3CDTF">2014-03-04T17:03:10Z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