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 sheetId="4" r:id="rId4"/>
    <sheet name="Gruppen-Tabellen" sheetId="5" r:id="rId5"/>
    <sheet name="Rechnen" sheetId="6" r:id="rId6"/>
  </sheets>
  <definedNames>
    <definedName name="_xlnm.Print_Area" localSheetId="4">'Gruppen-Tabellen'!$A$1:$I$22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 ref="D9"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6" authorId="0">
      <text>
        <r>
          <rPr>
            <b/>
            <sz val="8"/>
            <rFont val="Tahoma"/>
            <family val="2"/>
          </rPr>
          <t>Wickie:</t>
        </r>
        <r>
          <rPr>
            <sz val="8"/>
            <rFont val="Tahoma"/>
            <family val="2"/>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<sst xmlns="http://schemas.openxmlformats.org/spreadsheetml/2006/main" count="319" uniqueCount="86">
  <si>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</si>
  <si>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</si>
  <si>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</si>
  <si>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</si>
  <si>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</si>
  <si>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</si>
  <si>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</si>
  <si>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</si>
  <si>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</si>
  <si>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</si>
  <si>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</si>
  <si>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</si>
  <si>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</si>
  <si>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</si>
  <si>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</si>
  <si>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</si>
  <si>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</si>
  <si>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</si>
  <si>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</si>
  <si>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</si>
  <si>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</si>
  <si>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</si>
  <si>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</si>
  <si>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</si>
  <si>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</si>
  <si>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</si>
  <si>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</si>
  <si>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</si>
  <si>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</si>
  <si>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4. Spiel</t>
  </si>
  <si>
    <t>5. Spiel</t>
  </si>
  <si>
    <t>Erster Gruppe A</t>
  </si>
  <si>
    <t>Spiel um den 3.Platz</t>
  </si>
  <si>
    <t>Finale</t>
  </si>
  <si>
    <t>Halbfinale</t>
  </si>
  <si>
    <t>Vorrunde</t>
  </si>
  <si>
    <t>Zweiter Gruppe B</t>
  </si>
  <si>
    <t>Zweiter Gruppe A</t>
  </si>
  <si>
    <t>Gruppe B</t>
  </si>
  <si>
    <t>(nach Vorrunde)</t>
  </si>
  <si>
    <t>Gruppe    B</t>
  </si>
  <si>
    <t>Gruppe    A</t>
  </si>
  <si>
    <t>Summe aller Spiele Gruppe B</t>
  </si>
  <si>
    <t>8. MS Gr. A</t>
  </si>
  <si>
    <t>9. MS Gr. A</t>
  </si>
  <si>
    <t>Tabelle  Gruppe   A</t>
  </si>
  <si>
    <r>
      <t xml:space="preserve">Tabelle  Gruppe   </t>
    </r>
    <r>
      <rPr>
        <b/>
        <i/>
        <sz val="18"/>
        <rFont val="Arial"/>
        <family val="2"/>
      </rPr>
      <t>B</t>
    </r>
  </si>
  <si>
    <t>A</t>
  </si>
  <si>
    <t>B</t>
  </si>
  <si>
    <t>Platz 1</t>
  </si>
  <si>
    <t>Platz 2</t>
  </si>
  <si>
    <t>Erster Gruppe B</t>
  </si>
  <si>
    <t>Gruppe A</t>
  </si>
  <si>
    <t>Platzierungen:</t>
  </si>
  <si>
    <t>1.</t>
  </si>
  <si>
    <t>2.</t>
  </si>
  <si>
    <t>3.</t>
  </si>
  <si>
    <t>4.</t>
  </si>
  <si>
    <t>5.</t>
  </si>
  <si>
    <t>6.</t>
  </si>
  <si>
    <t>7.</t>
  </si>
  <si>
    <t>8.</t>
  </si>
  <si>
    <t>9.</t>
  </si>
  <si>
    <t>10.</t>
  </si>
  <si>
    <t>11.</t>
  </si>
  <si>
    <t>12.</t>
  </si>
  <si>
    <t>Verlierer Halbfinale Spiel 31</t>
  </si>
  <si>
    <t>Sieger Halbfinale Spiel 31</t>
  </si>
  <si>
    <t>Verlierer Halbfinale Spiel 32</t>
  </si>
  <si>
    <t>Sieger Halbfinale Spiel 32</t>
  </si>
  <si>
    <t>(nach KO-Spiele)</t>
  </si>
  <si>
    <t>A1</t>
  </si>
  <si>
    <t>A2</t>
  </si>
  <si>
    <t>A3</t>
  </si>
  <si>
    <t>A4</t>
  </si>
  <si>
    <t>A5</t>
  </si>
  <si>
    <t>A6</t>
  </si>
  <si>
    <t>B1</t>
  </si>
  <si>
    <t>B2</t>
  </si>
  <si>
    <t>B3</t>
  </si>
  <si>
    <t>B4</t>
  </si>
  <si>
    <t>B5</t>
  </si>
  <si>
    <t>B6</t>
  </si>
  <si>
    <t>Platz 3</t>
  </si>
  <si>
    <t>Beginn</t>
  </si>
  <si>
    <t>Halbfinale:</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</si>
</sst>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4">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sz val="8"/>
      <name val="Arial"/>
      <family val="2"/>
    </font>
    <font>
      <b/>
      <sz val="14"/>
      <color indexed="10"/>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i/>
      <sz val="18"/>
      <name val="Arial"/>
      <family val="2"/>
    </font>
    <font>
      <b/>
      <sz val="26"/>
      <color indexed="9"/>
      <name val="Arial"/>
      <family val="2"/>
    </font>
    <font>
      <b/>
      <sz val="16"/>
      <color indexed="18"/>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12"/>
      <name val="Arial"/>
      <family val="2"/>
    </font>
    <font>
      <b/>
      <sz val="12"/>
      <color indexed="48"/>
      <name val="Arial"/>
      <family val="2"/>
    </font>
    <font>
      <sz val="10"/>
      <name val="Small Fonts"/>
      <family val="2"/>
    </font>
    <font>
      <sz val="6"/>
      <name val="Small Fonts"/>
      <family val="2"/>
    </font>
    <font>
      <sz val="8"/>
      <name val="Small Fonts"/>
      <family val="2"/>
    </font>
    <font>
      <sz val="10"/>
      <color indexed="9"/>
      <name val="Arial"/>
      <family val="2"/>
    </font>
    <font>
      <b/>
      <sz val="20"/>
      <color indexed="10"/>
      <name val="Arial"/>
      <family val="2"/>
    </font>
    <font>
      <b/>
      <sz val="11"/>
      <color indexed="56"/>
      <name val="Arial"/>
      <family val="2"/>
    </font>
    <font>
      <b/>
      <sz val="16"/>
      <color indexed="56"/>
      <name val="Arial"/>
      <family val="2"/>
    </font>
    <font>
      <b/>
      <sz val="11"/>
      <name val="Arial"/>
      <family val="2"/>
    </font>
    <font>
      <b/>
      <i/>
      <sz val="11"/>
      <name val="Arial"/>
      <family val="2"/>
    </font>
    <font>
      <b/>
      <sz val="6"/>
      <color indexed="16"/>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rgb="FF0070C0"/>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70" fillId="27"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73" fillId="28" borderId="0" applyNumberFormat="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0" fontId="7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82" fillId="32" borderId="9" applyNumberFormat="0" applyAlignment="0" applyProtection="0"/>
  </cellStyleXfs>
  <cellXfs count="155">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6" fillId="0" borderId="10" xfId="0" applyFont="1" applyFill="1" applyBorder="1" applyAlignment="1" applyProtection="1">
      <alignment horizont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8" fillId="0" borderId="0" xfId="0" applyFont="1" applyFill="1" applyBorder="1" applyAlignment="1" applyProtection="1">
      <alignment horizontal="righ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20" fontId="21"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173" fontId="20" fillId="33" borderId="0" xfId="0" applyNumberFormat="1" applyFont="1" applyFill="1" applyAlignment="1" applyProtection="1">
      <alignment horizontal="center"/>
      <protection/>
    </xf>
    <xf numFmtId="0" fontId="26"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locked="0"/>
    </xf>
    <xf numFmtId="0" fontId="16" fillId="0" borderId="10" xfId="0" applyFont="1" applyFill="1" applyBorder="1" applyAlignment="1" applyProtection="1">
      <alignment horizontal="center" vertical="center"/>
      <protection/>
    </xf>
    <xf numFmtId="0" fontId="16"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0" fontId="6" fillId="33" borderId="0" xfId="0" applyFont="1" applyFill="1" applyAlignment="1" applyProtection="1">
      <alignment horizontal="center" wrapText="1"/>
      <protection/>
    </xf>
    <xf numFmtId="0" fontId="5" fillId="33" borderId="0" xfId="0" applyFont="1" applyFill="1" applyAlignment="1" applyProtection="1">
      <alignment horizontal="centerContinuous" wrapText="1"/>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0" fillId="33" borderId="0" xfId="0" applyFont="1" applyFill="1" applyAlignment="1" applyProtection="1">
      <alignment horizontal="center"/>
      <protection/>
    </xf>
    <xf numFmtId="0" fontId="28" fillId="39"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protection/>
    </xf>
    <xf numFmtId="0" fontId="13" fillId="33" borderId="0" xfId="0" applyFont="1" applyFill="1" applyAlignment="1" applyProtection="1">
      <alignment horizontal="center"/>
      <protection/>
    </xf>
    <xf numFmtId="0" fontId="0" fillId="33" borderId="0" xfId="0" applyFont="1" applyFill="1" applyAlignment="1" applyProtection="1">
      <alignment/>
      <protection/>
    </xf>
    <xf numFmtId="0" fontId="40" fillId="33" borderId="0" xfId="0" applyFont="1" applyFill="1" applyAlignment="1" applyProtection="1">
      <alignment horizontal="center" vertical="center"/>
      <protection/>
    </xf>
    <xf numFmtId="0" fontId="41"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Continuous"/>
      <protection/>
    </xf>
    <xf numFmtId="0" fontId="41" fillId="33" borderId="0" xfId="0" applyFont="1" applyFill="1" applyAlignment="1" applyProtection="1">
      <alignment horizontal="left"/>
      <protection/>
    </xf>
    <xf numFmtId="0" fontId="42" fillId="33" borderId="0" xfId="0" applyFont="1" applyFill="1" applyAlignment="1" applyProtection="1">
      <alignment horizontal="center"/>
      <protection/>
    </xf>
    <xf numFmtId="0" fontId="0" fillId="33" borderId="13" xfId="0" applyFont="1" applyFill="1" applyBorder="1" applyAlignment="1" applyProtection="1">
      <alignment horizontal="left"/>
      <protection locked="0"/>
    </xf>
    <xf numFmtId="0" fontId="43" fillId="33" borderId="0" xfId="0" applyFont="1" applyFill="1" applyAlignment="1" applyProtection="1">
      <alignment horizontal="center" vertical="center"/>
      <protection locked="0"/>
    </xf>
    <xf numFmtId="0" fontId="6" fillId="33" borderId="0" xfId="0" applyFont="1" applyFill="1" applyAlignment="1" applyProtection="1">
      <alignment horizontal="center" textRotation="90" wrapText="1"/>
      <protection/>
    </xf>
    <xf numFmtId="0" fontId="13" fillId="33" borderId="0" xfId="0" applyFont="1" applyFill="1" applyAlignment="1" applyProtection="1">
      <alignment horizontal="center"/>
      <protection/>
    </xf>
    <xf numFmtId="173" fontId="20" fillId="34" borderId="0" xfId="0" applyNumberFormat="1" applyFont="1" applyFill="1" applyAlignment="1" applyProtection="1">
      <alignment horizontal="center"/>
      <protection/>
    </xf>
    <xf numFmtId="0" fontId="26" fillId="34" borderId="0" xfId="0" applyFont="1" applyFill="1" applyAlignment="1" applyProtection="1">
      <alignment horizontal="center" vertical="center"/>
      <protection/>
    </xf>
    <xf numFmtId="0" fontId="0" fillId="34" borderId="0" xfId="0" applyFont="1" applyFill="1" applyAlignment="1" applyProtection="1">
      <alignment horizontal="center"/>
      <protection/>
    </xf>
    <xf numFmtId="0" fontId="13" fillId="34" borderId="0" xfId="0" applyFont="1" applyFill="1" applyAlignment="1" applyProtection="1">
      <alignment horizontal="center"/>
      <protection/>
    </xf>
    <xf numFmtId="0" fontId="0" fillId="34" borderId="0" xfId="0" applyFont="1" applyFill="1" applyAlignment="1" applyProtection="1">
      <alignment horizontal="right"/>
      <protection/>
    </xf>
    <xf numFmtId="0" fontId="0" fillId="34" borderId="0" xfId="0" applyFont="1" applyFill="1" applyAlignment="1" applyProtection="1">
      <alignment horizontal="center"/>
      <protection/>
    </xf>
    <xf numFmtId="0" fontId="0" fillId="34" borderId="0" xfId="0" applyFont="1" applyFill="1" applyAlignment="1" applyProtection="1">
      <alignment horizontal="left"/>
      <protection/>
    </xf>
    <xf numFmtId="0" fontId="0" fillId="34" borderId="10" xfId="0" applyFont="1" applyFill="1" applyBorder="1" applyAlignment="1" applyProtection="1">
      <alignment horizontal="right"/>
      <protection locked="0"/>
    </xf>
    <xf numFmtId="0" fontId="0" fillId="34" borderId="10" xfId="0" applyFont="1" applyFill="1" applyBorder="1" applyAlignment="1" applyProtection="1">
      <alignment horizontal="left"/>
      <protection locked="0"/>
    </xf>
    <xf numFmtId="0" fontId="6" fillId="33" borderId="0" xfId="0" applyFont="1" applyFill="1" applyAlignment="1" applyProtection="1">
      <alignment horizontal="left" textRotation="90" wrapText="1"/>
      <protection/>
    </xf>
    <xf numFmtId="0" fontId="0" fillId="33" borderId="13" xfId="0" applyFont="1" applyFill="1" applyBorder="1" applyAlignment="1" applyProtection="1">
      <alignment horizontal="right"/>
      <protection locked="0"/>
    </xf>
    <xf numFmtId="0" fontId="0" fillId="33" borderId="0" xfId="0" applyFont="1" applyFill="1" applyAlignment="1" applyProtection="1">
      <alignment vertical="center"/>
      <protection/>
    </xf>
    <xf numFmtId="0" fontId="48" fillId="33" borderId="10" xfId="0" applyFont="1" applyFill="1" applyBorder="1" applyAlignment="1" applyProtection="1">
      <alignment horizontal="right" vertical="center"/>
      <protection/>
    </xf>
    <xf numFmtId="0" fontId="0" fillId="33" borderId="0" xfId="0" applyFont="1" applyFill="1" applyBorder="1" applyAlignment="1" applyProtection="1">
      <alignment/>
      <protection/>
    </xf>
    <xf numFmtId="20" fontId="1" fillId="40" borderId="0" xfId="0" applyNumberFormat="1" applyFont="1" applyFill="1" applyAlignment="1" applyProtection="1">
      <alignment horizontal="center"/>
      <protection locked="0"/>
    </xf>
    <xf numFmtId="0" fontId="13" fillId="0" borderId="0" xfId="0" applyFont="1" applyFill="1" applyBorder="1" applyAlignment="1">
      <alignment horizontal="center" vertical="center"/>
    </xf>
    <xf numFmtId="0" fontId="1" fillId="34" borderId="14" xfId="0" applyFont="1" applyFill="1" applyBorder="1" applyAlignment="1" applyProtection="1">
      <alignment horizontal="center"/>
      <protection locked="0"/>
    </xf>
    <xf numFmtId="0" fontId="1" fillId="33" borderId="0" xfId="0" applyFont="1" applyFill="1" applyAlignment="1" applyProtection="1">
      <alignment horizontal="center"/>
      <protection/>
    </xf>
    <xf numFmtId="0" fontId="26" fillId="33" borderId="0" xfId="0" applyFont="1" applyFill="1" applyBorder="1" applyAlignment="1" applyProtection="1">
      <alignment horizontal="center"/>
      <protection locked="0"/>
    </xf>
    <xf numFmtId="0" fontId="9" fillId="41" borderId="15" xfId="0" applyFont="1" applyFill="1" applyBorder="1" applyAlignment="1">
      <alignment horizontal="center" vertical="center"/>
    </xf>
    <xf numFmtId="0" fontId="9" fillId="41" borderId="0" xfId="0" applyFont="1" applyFill="1" applyBorder="1" applyAlignment="1">
      <alignment horizontal="center" vertical="center"/>
    </xf>
    <xf numFmtId="0" fontId="0" fillId="33" borderId="0" xfId="0" applyFont="1" applyFill="1" applyAlignment="1" applyProtection="1">
      <alignment horizontal="right" vertical="center"/>
      <protection/>
    </xf>
    <xf numFmtId="0" fontId="47" fillId="33" borderId="0" xfId="0" applyFont="1" applyFill="1" applyAlignment="1" applyProtection="1">
      <alignment horizontal="center"/>
      <protection/>
    </xf>
    <xf numFmtId="0" fontId="3" fillId="33" borderId="0" xfId="0" applyFont="1" applyFill="1" applyAlignment="1" applyProtection="1">
      <alignment horizontal="center" vertical="center"/>
      <protection/>
    </xf>
    <xf numFmtId="0" fontId="21" fillId="33" borderId="10" xfId="0" applyFont="1" applyFill="1" applyBorder="1" applyAlignment="1" applyProtection="1">
      <alignment horizontal="center"/>
      <protection/>
    </xf>
    <xf numFmtId="0" fontId="0" fillId="0" borderId="16" xfId="0" applyBorder="1" applyAlignment="1">
      <alignment horizontal="left"/>
    </xf>
    <xf numFmtId="0" fontId="0" fillId="0" borderId="11" xfId="0" applyBorder="1" applyAlignment="1">
      <alignment horizontal="left"/>
    </xf>
    <xf numFmtId="0" fontId="0" fillId="0" borderId="17" xfId="0" applyBorder="1" applyAlignment="1">
      <alignment horizontal="left"/>
    </xf>
    <xf numFmtId="0" fontId="26" fillId="33" borderId="10" xfId="0" applyFont="1" applyFill="1" applyBorder="1" applyAlignment="1" applyProtection="1">
      <alignment horizontal="center"/>
      <protection locked="0"/>
    </xf>
    <xf numFmtId="0" fontId="19" fillId="33" borderId="0" xfId="0" applyFont="1" applyFill="1" applyAlignment="1" applyProtection="1">
      <alignment horizontal="center"/>
      <protection/>
    </xf>
    <xf numFmtId="0" fontId="19" fillId="33" borderId="0" xfId="0" applyFont="1" applyFill="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33" borderId="21" xfId="0" applyFont="1" applyFill="1" applyBorder="1" applyAlignment="1" applyProtection="1">
      <alignment horizontal="center"/>
      <protection/>
    </xf>
    <xf numFmtId="0" fontId="4" fillId="33" borderId="22" xfId="0" applyFont="1" applyFill="1" applyBorder="1" applyAlignment="1" applyProtection="1">
      <alignment horizontal="center"/>
      <protection/>
    </xf>
    <xf numFmtId="0" fontId="0" fillId="0" borderId="23" xfId="0" applyBorder="1" applyAlignment="1">
      <alignment horizontal="left"/>
    </xf>
    <xf numFmtId="0" fontId="0" fillId="0" borderId="24" xfId="0" applyBorder="1" applyAlignment="1">
      <alignment horizontal="left"/>
    </xf>
    <xf numFmtId="0" fontId="1" fillId="33" borderId="0" xfId="0" applyFont="1" applyFill="1" applyAlignment="1" applyProtection="1">
      <alignment horizontal="center" wrapText="1"/>
      <protection/>
    </xf>
    <xf numFmtId="0" fontId="43" fillId="33" borderId="0" xfId="0" applyFont="1" applyFill="1" applyBorder="1" applyAlignment="1">
      <alignment horizontal="left"/>
    </xf>
    <xf numFmtId="0" fontId="83" fillId="42" borderId="0" xfId="0" applyFont="1" applyFill="1"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18" fillId="0" borderId="0"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27"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2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protection/>
    </xf>
    <xf numFmtId="0" fontId="13" fillId="0" borderId="14" xfId="0" applyFont="1" applyFill="1" applyBorder="1" applyAlignment="1" applyProtection="1">
      <alignment horizontal="center"/>
      <protection/>
    </xf>
    <xf numFmtId="20" fontId="1" fillId="43" borderId="0" xfId="0" applyNumberFormat="1" applyFont="1" applyFill="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266825" y="266700"/>
          <a:ext cx="7534275" cy="36671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Platzierungsspiele</a:t>
          </a:r>
          <a:r>
            <a:rPr lang="en-US" cap="none" sz="1000" b="1" i="0" u="none" baseline="0">
              <a:solidFill>
                <a:srgbClr val="FF0000"/>
              </a:solidFill>
              <a:latin typeface="Arial"/>
              <a:ea typeface="Arial"/>
              <a:cs typeface="Arial"/>
            </a:rPr>
            <a:t> oder der -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Platzierungsspiele-Halbfinale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4">
      <selection activeCell="A1" sqref="A1"/>
    </sheetView>
  </sheetViews>
  <sheetFormatPr defaultColWidth="0.9921875" defaultRowHeight="5.25" customHeight="1"/>
  <cols>
    <col min="1" max="16384" width="0.9921875" style="77"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691253" r:id="rId1"/>
  </oleObjects>
</worksheet>
</file>

<file path=xl/worksheets/sheet2.xml><?xml version="1.0" encoding="utf-8"?>
<worksheet xmlns="http://schemas.openxmlformats.org/spreadsheetml/2006/main" xmlns:r="http://schemas.openxmlformats.org/officeDocument/2006/relationships">
  <sheetPr codeName="Tabelle10"/>
  <dimension ref="A1:A4"/>
  <sheetViews>
    <sheetView showGridLines="0" showRowColHeaders="0" tabSelected="1" zoomScale="277" zoomScaleNormal="277" zoomScalePageLayoutView="0" workbookViewId="0" topLeftCell="A1">
      <selection activeCell="A1" sqref="A1"/>
    </sheetView>
  </sheetViews>
  <sheetFormatPr defaultColWidth="11.421875" defaultRowHeight="12.75"/>
  <cols>
    <col min="1" max="1" width="86.57421875" style="23" customWidth="1"/>
    <col min="2" max="2" width="35.7109375" style="23" customWidth="1"/>
    <col min="3" max="16384" width="11.421875" style="23" customWidth="1"/>
  </cols>
  <sheetData>
    <row r="1" ht="75" customHeight="1">
      <c r="A1" s="75" t="s">
        <v>26</v>
      </c>
    </row>
    <row r="2" ht="112.5" customHeight="1">
      <c r="A2" s="76"/>
    </row>
    <row r="3" ht="112.5" customHeight="1">
      <c r="A3" s="76"/>
    </row>
    <row r="4" ht="150" customHeight="1">
      <c r="A4" s="24"/>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115" zoomScaleNormal="115" zoomScalePageLayoutView="0" workbookViewId="0" topLeftCell="A1">
      <selection activeCell="D9" sqref="D9"/>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52</v>
      </c>
      <c r="B1" s="7" t="s">
        <v>38</v>
      </c>
      <c r="C1" s="112" t="s">
        <v>10</v>
      </c>
      <c r="D1" s="113"/>
      <c r="E1" s="113"/>
    </row>
    <row r="2" spans="1:4" ht="18" customHeight="1">
      <c r="A2" s="43" t="s">
        <v>71</v>
      </c>
      <c r="B2" s="44" t="s">
        <v>77</v>
      </c>
      <c r="C2" s="3" t="s">
        <v>11</v>
      </c>
      <c r="D2" s="4" t="s">
        <v>12</v>
      </c>
    </row>
    <row r="3" spans="1:4" ht="18" customHeight="1">
      <c r="A3" s="43" t="s">
        <v>72</v>
      </c>
      <c r="B3" s="44" t="s">
        <v>78</v>
      </c>
      <c r="C3" s="3" t="s">
        <v>2</v>
      </c>
      <c r="D3" s="45">
        <v>0.008333333333333333</v>
      </c>
    </row>
    <row r="4" spans="1:3" ht="18" customHeight="1">
      <c r="A4" s="43" t="s">
        <v>73</v>
      </c>
      <c r="B4" s="44" t="s">
        <v>79</v>
      </c>
      <c r="C4" s="3" t="s">
        <v>27</v>
      </c>
    </row>
    <row r="5" spans="1:4" ht="18" customHeight="1">
      <c r="A5" s="43" t="s">
        <v>74</v>
      </c>
      <c r="B5" s="44" t="s">
        <v>80</v>
      </c>
      <c r="C5" s="3" t="s">
        <v>3</v>
      </c>
      <c r="D5" s="46">
        <v>0.001388888888888889</v>
      </c>
    </row>
    <row r="6" spans="1:4" ht="18" customHeight="1">
      <c r="A6" s="43" t="s">
        <v>75</v>
      </c>
      <c r="B6" s="44" t="s">
        <v>81</v>
      </c>
      <c r="C6" s="6" t="s">
        <v>13</v>
      </c>
      <c r="D6" s="5"/>
    </row>
    <row r="7" spans="1:4" ht="18" customHeight="1">
      <c r="A7" s="43" t="s">
        <v>76</v>
      </c>
      <c r="B7" s="44" t="s">
        <v>82</v>
      </c>
      <c r="C7" s="3" t="s">
        <v>3</v>
      </c>
      <c r="D7" s="47">
        <v>0.03125</v>
      </c>
    </row>
    <row r="8" spans="1:3" ht="18" customHeight="1">
      <c r="A8" s="90"/>
      <c r="B8" s="60"/>
      <c r="C8" s="6" t="s">
        <v>39</v>
      </c>
    </row>
    <row r="9" spans="1:4" ht="18" customHeight="1">
      <c r="A9" s="90" t="s">
        <v>43</v>
      </c>
      <c r="B9" s="60"/>
      <c r="C9" s="3" t="s">
        <v>3</v>
      </c>
      <c r="D9" s="107">
        <v>0.006944444444444444</v>
      </c>
    </row>
    <row r="10" spans="1:3" ht="18" customHeight="1">
      <c r="A10" s="90" t="s">
        <v>44</v>
      </c>
      <c r="B10" s="60"/>
      <c r="C10" s="6" t="s">
        <v>70</v>
      </c>
    </row>
    <row r="11" spans="1:2" ht="18" customHeight="1">
      <c r="A11" s="60"/>
      <c r="B11" s="60"/>
    </row>
    <row r="12" spans="1:3" ht="18" customHeight="1">
      <c r="A12" s="60"/>
      <c r="B12" s="60"/>
      <c r="C12" s="3" t="s">
        <v>14</v>
      </c>
    </row>
    <row r="13" spans="1:4" ht="18" customHeight="1">
      <c r="A13" s="60"/>
      <c r="B13" s="60"/>
      <c r="C13" s="3" t="s">
        <v>15</v>
      </c>
      <c r="D13" s="48">
        <v>0.4166666666666667</v>
      </c>
    </row>
    <row r="14" ht="12.75">
      <c r="B14" s="2"/>
    </row>
    <row r="15" spans="2:3" ht="12.75">
      <c r="B15" s="2"/>
      <c r="C15" s="3" t="s">
        <v>84</v>
      </c>
    </row>
    <row r="16" spans="2:4" ht="12.75">
      <c r="B16" s="2"/>
      <c r="C16" s="3" t="s">
        <v>85</v>
      </c>
      <c r="D16" s="154">
        <v>0.5416666666666666</v>
      </c>
    </row>
    <row r="17" ht="12.75">
      <c r="B17" s="2"/>
    </row>
    <row r="18" ht="12.75">
      <c r="B18" s="2"/>
    </row>
    <row r="19" ht="12.75">
      <c r="B19" s="2"/>
    </row>
    <row r="20" ht="12.75">
      <c r="B20" s="2"/>
    </row>
    <row r="21" ht="12.75">
      <c r="B21" s="2"/>
    </row>
    <row r="22" ht="12.75">
      <c r="B22" s="2"/>
    </row>
    <row r="23" ht="12.75">
      <c r="B23" s="2"/>
    </row>
    <row r="24" ht="12.75">
      <c r="B24" s="2"/>
    </row>
  </sheetData>
  <sheetProtection/>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74"/>
  <sheetViews>
    <sheetView showRowColHeaders="0" zoomScale="114" zoomScaleNormal="114" zoomScalePageLayoutView="0" workbookViewId="0" topLeftCell="A1">
      <selection activeCell="K42" sqref="K42"/>
    </sheetView>
  </sheetViews>
  <sheetFormatPr defaultColWidth="11.421875" defaultRowHeight="12.75"/>
  <cols>
    <col min="1" max="1" width="14.421875" style="54" customWidth="1"/>
    <col min="2" max="2" width="5.8515625" style="52" customWidth="1"/>
    <col min="3" max="3" width="3.57421875" style="51" customWidth="1"/>
    <col min="4" max="4" width="5.0039062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1" width="28.57421875" style="49" customWidth="1"/>
    <col min="12" max="16384" width="11.421875" style="49" customWidth="1"/>
  </cols>
  <sheetData>
    <row r="1" spans="1:10" s="50" customFormat="1" ht="12.75">
      <c r="A1" s="124" t="s">
        <v>41</v>
      </c>
      <c r="B1" s="125"/>
      <c r="C1" s="125"/>
      <c r="D1" s="126"/>
      <c r="E1" s="49"/>
      <c r="G1" s="127" t="s">
        <v>40</v>
      </c>
      <c r="H1" s="128"/>
      <c r="I1" s="51"/>
      <c r="J1" s="49"/>
    </row>
    <row r="2" spans="1:8" ht="12.75">
      <c r="A2" s="118" t="str">
        <f>Vorgaben!A2</f>
        <v>A1</v>
      </c>
      <c r="B2" s="119"/>
      <c r="C2" s="119"/>
      <c r="D2" s="120"/>
      <c r="E2" s="49"/>
      <c r="G2" s="129" t="str">
        <f>Vorgaben!B2</f>
        <v>B1</v>
      </c>
      <c r="H2" s="130"/>
    </row>
    <row r="3" spans="1:8" ht="12.75">
      <c r="A3" s="118" t="str">
        <f>Vorgaben!A3</f>
        <v>A2</v>
      </c>
      <c r="B3" s="119"/>
      <c r="C3" s="119"/>
      <c r="D3" s="120"/>
      <c r="E3" s="49"/>
      <c r="G3" s="129" t="str">
        <f>Vorgaben!B3</f>
        <v>B2</v>
      </c>
      <c r="H3" s="130"/>
    </row>
    <row r="4" spans="1:8" ht="12.75">
      <c r="A4" s="118" t="str">
        <f>Vorgaben!A4</f>
        <v>A3</v>
      </c>
      <c r="B4" s="119"/>
      <c r="C4" s="119"/>
      <c r="D4" s="120"/>
      <c r="E4" s="49"/>
      <c r="G4" s="129" t="str">
        <f>Vorgaben!B4</f>
        <v>B3</v>
      </c>
      <c r="H4" s="130"/>
    </row>
    <row r="5" spans="1:8" ht="12.75">
      <c r="A5" s="118" t="str">
        <f>Vorgaben!A5</f>
        <v>A4</v>
      </c>
      <c r="B5" s="119"/>
      <c r="C5" s="119"/>
      <c r="D5" s="120"/>
      <c r="E5" s="49"/>
      <c r="G5" s="129" t="str">
        <f>Vorgaben!B5</f>
        <v>B4</v>
      </c>
      <c r="H5" s="130"/>
    </row>
    <row r="6" spans="1:8" ht="12.75">
      <c r="A6" s="118" t="str">
        <f>Vorgaben!A6</f>
        <v>A5</v>
      </c>
      <c r="B6" s="119"/>
      <c r="C6" s="119"/>
      <c r="D6" s="120"/>
      <c r="E6" s="49"/>
      <c r="G6" s="129" t="str">
        <f>Vorgaben!B6</f>
        <v>B5</v>
      </c>
      <c r="H6" s="130"/>
    </row>
    <row r="7" spans="1:8" ht="13.5" thickBot="1">
      <c r="A7" s="134" t="str">
        <f>Vorgaben!A7</f>
        <v>A6</v>
      </c>
      <c r="B7" s="135"/>
      <c r="C7" s="135"/>
      <c r="D7" s="136"/>
      <c r="E7" s="49"/>
      <c r="G7" s="137" t="str">
        <f>Vorgaben!B7</f>
        <v>B6</v>
      </c>
      <c r="H7" s="138"/>
    </row>
    <row r="8" spans="1:8" ht="12.75">
      <c r="A8" s="133">
        <f>Vorgaben!A8</f>
        <v>0</v>
      </c>
      <c r="B8" s="133"/>
      <c r="C8" s="133"/>
      <c r="D8" s="133"/>
      <c r="E8" s="106"/>
      <c r="F8" s="106"/>
      <c r="G8" s="133">
        <f>Vorgaben!B8</f>
        <v>0</v>
      </c>
      <c r="H8" s="133"/>
    </row>
    <row r="9" spans="1:7" ht="12.75">
      <c r="A9" s="132" t="str">
        <f>Vorgaben!A9</f>
        <v>8. MS Gr. A</v>
      </c>
      <c r="B9" s="132"/>
      <c r="C9" s="132"/>
      <c r="D9" s="132"/>
      <c r="E9" s="49"/>
      <c r="G9" s="49"/>
    </row>
    <row r="10" spans="1:7" ht="12.75">
      <c r="A10" s="132" t="str">
        <f>Vorgaben!A10</f>
        <v>9. MS Gr. A</v>
      </c>
      <c r="B10" s="132"/>
      <c r="C10" s="132"/>
      <c r="D10" s="132"/>
      <c r="E10" s="49"/>
      <c r="G10" s="49"/>
    </row>
    <row r="11" spans="1:10" s="57" customFormat="1" ht="36.75">
      <c r="A11" s="57" t="s">
        <v>4</v>
      </c>
      <c r="B11" s="70" t="s">
        <v>5</v>
      </c>
      <c r="C11" s="102" t="s">
        <v>6</v>
      </c>
      <c r="D11" s="91" t="s">
        <v>28</v>
      </c>
      <c r="E11" s="71" t="s">
        <v>35</v>
      </c>
      <c r="F11" s="71"/>
      <c r="G11" s="71"/>
      <c r="H11" s="131" t="s">
        <v>7</v>
      </c>
      <c r="I11" s="131"/>
      <c r="J11" s="131"/>
    </row>
    <row r="12" spans="1:10" ht="14.25">
      <c r="A12" s="58">
        <f>Vorgaben!D13</f>
        <v>0.4166666666666667</v>
      </c>
      <c r="B12" s="59">
        <v>1</v>
      </c>
      <c r="C12" s="74" t="s">
        <v>47</v>
      </c>
      <c r="D12" s="92" t="s">
        <v>49</v>
      </c>
      <c r="E12" s="52" t="str">
        <f>A2</f>
        <v>A1</v>
      </c>
      <c r="F12" s="51" t="s">
        <v>8</v>
      </c>
      <c r="G12" s="53" t="str">
        <f>A3</f>
        <v>A2</v>
      </c>
      <c r="H12" s="72"/>
      <c r="I12" s="51" t="s">
        <v>9</v>
      </c>
      <c r="J12" s="73"/>
    </row>
    <row r="13" spans="1:10" ht="14.25">
      <c r="A13" s="93">
        <f>Vorgaben!D13</f>
        <v>0.4166666666666667</v>
      </c>
      <c r="B13" s="94">
        <v>2</v>
      </c>
      <c r="C13" s="95" t="s">
        <v>47</v>
      </c>
      <c r="D13" s="96" t="s">
        <v>50</v>
      </c>
      <c r="E13" s="97" t="str">
        <f>A4</f>
        <v>A3</v>
      </c>
      <c r="F13" s="98" t="s">
        <v>8</v>
      </c>
      <c r="G13" s="99" t="str">
        <f>A5</f>
        <v>A4</v>
      </c>
      <c r="H13" s="100"/>
      <c r="I13" s="98" t="s">
        <v>9</v>
      </c>
      <c r="J13" s="101"/>
    </row>
    <row r="14" spans="1:10" ht="14.25">
      <c r="A14" s="58">
        <f>Vorgaben!D13</f>
        <v>0.4166666666666667</v>
      </c>
      <c r="B14" s="59">
        <v>3</v>
      </c>
      <c r="C14" s="74" t="s">
        <v>47</v>
      </c>
      <c r="D14" s="92" t="s">
        <v>83</v>
      </c>
      <c r="E14" s="52" t="str">
        <f>A7</f>
        <v>A6</v>
      </c>
      <c r="F14" s="51" t="s">
        <v>8</v>
      </c>
      <c r="G14" s="53" t="str">
        <f>A6</f>
        <v>A5</v>
      </c>
      <c r="H14" s="72"/>
      <c r="I14" s="51" t="s">
        <v>9</v>
      </c>
      <c r="J14" s="73"/>
    </row>
    <row r="15" spans="1:10" ht="14.25">
      <c r="A15" s="93">
        <f>A14+Vorgaben!$D$3+Vorgaben!$D$5</f>
        <v>0.42638888888888893</v>
      </c>
      <c r="B15" s="94">
        <v>4</v>
      </c>
      <c r="C15" s="95" t="s">
        <v>48</v>
      </c>
      <c r="D15" s="96" t="s">
        <v>49</v>
      </c>
      <c r="E15" s="97" t="str">
        <f>G3</f>
        <v>B2</v>
      </c>
      <c r="F15" s="98" t="s">
        <v>8</v>
      </c>
      <c r="G15" s="99" t="str">
        <f>G2</f>
        <v>B1</v>
      </c>
      <c r="H15" s="100"/>
      <c r="I15" s="98" t="s">
        <v>9</v>
      </c>
      <c r="J15" s="101"/>
    </row>
    <row r="16" spans="1:10" ht="14.25">
      <c r="A16" s="58">
        <f>A14+Vorgaben!$D$3+Vorgaben!$D$5</f>
        <v>0.42638888888888893</v>
      </c>
      <c r="B16" s="59">
        <v>5</v>
      </c>
      <c r="C16" s="74" t="s">
        <v>48</v>
      </c>
      <c r="D16" s="92" t="s">
        <v>50</v>
      </c>
      <c r="E16" s="52" t="str">
        <f>G5</f>
        <v>B4</v>
      </c>
      <c r="F16" s="51" t="s">
        <v>8</v>
      </c>
      <c r="G16" s="53" t="str">
        <f>G4</f>
        <v>B3</v>
      </c>
      <c r="H16" s="72"/>
      <c r="I16" s="51" t="s">
        <v>9</v>
      </c>
      <c r="J16" s="73"/>
    </row>
    <row r="17" spans="1:10" ht="14.25">
      <c r="A17" s="93">
        <f>A14+Vorgaben!$D$3+Vorgaben!$D$5</f>
        <v>0.42638888888888893</v>
      </c>
      <c r="B17" s="94">
        <v>6</v>
      </c>
      <c r="C17" s="95" t="s">
        <v>48</v>
      </c>
      <c r="D17" s="96" t="s">
        <v>83</v>
      </c>
      <c r="E17" s="97" t="str">
        <f>G7</f>
        <v>B6</v>
      </c>
      <c r="F17" s="98" t="s">
        <v>8</v>
      </c>
      <c r="G17" s="99" t="str">
        <f>G6</f>
        <v>B5</v>
      </c>
      <c r="H17" s="100"/>
      <c r="I17" s="98" t="s">
        <v>9</v>
      </c>
      <c r="J17" s="101"/>
    </row>
    <row r="18" spans="1:10" ht="14.25">
      <c r="A18" s="58">
        <f>A17+Vorgaben!$D$3+Vorgaben!$D$5</f>
        <v>0.43611111111111117</v>
      </c>
      <c r="B18" s="59">
        <v>7</v>
      </c>
      <c r="C18" s="74" t="s">
        <v>47</v>
      </c>
      <c r="D18" s="92" t="s">
        <v>49</v>
      </c>
      <c r="E18" s="52" t="str">
        <f>A3</f>
        <v>A2</v>
      </c>
      <c r="F18" s="51" t="s">
        <v>8</v>
      </c>
      <c r="G18" s="53" t="str">
        <f>A4</f>
        <v>A3</v>
      </c>
      <c r="H18" s="72"/>
      <c r="I18" s="51" t="s">
        <v>9</v>
      </c>
      <c r="J18" s="73"/>
    </row>
    <row r="19" spans="1:10" ht="14.25">
      <c r="A19" s="93">
        <f>A17+Vorgaben!$D$3+Vorgaben!$D$5</f>
        <v>0.43611111111111117</v>
      </c>
      <c r="B19" s="94">
        <v>8</v>
      </c>
      <c r="C19" s="95" t="s">
        <v>47</v>
      </c>
      <c r="D19" s="96" t="s">
        <v>50</v>
      </c>
      <c r="E19" s="97" t="str">
        <f>A5</f>
        <v>A4</v>
      </c>
      <c r="F19" s="98" t="s">
        <v>8</v>
      </c>
      <c r="G19" s="99" t="str">
        <f>A6</f>
        <v>A5</v>
      </c>
      <c r="H19" s="100"/>
      <c r="I19" s="98" t="s">
        <v>9</v>
      </c>
      <c r="J19" s="101"/>
    </row>
    <row r="20" spans="1:10" ht="14.25">
      <c r="A20" s="58">
        <f>A17+Vorgaben!$D$3+Vorgaben!$D$5</f>
        <v>0.43611111111111117</v>
      </c>
      <c r="B20" s="59">
        <v>9</v>
      </c>
      <c r="C20" s="74" t="s">
        <v>47</v>
      </c>
      <c r="D20" s="92" t="s">
        <v>83</v>
      </c>
      <c r="E20" s="52" t="str">
        <f>A7</f>
        <v>A6</v>
      </c>
      <c r="F20" s="51" t="s">
        <v>8</v>
      </c>
      <c r="G20" s="53" t="str">
        <f>A2</f>
        <v>A1</v>
      </c>
      <c r="H20" s="72"/>
      <c r="I20" s="51" t="s">
        <v>9</v>
      </c>
      <c r="J20" s="73"/>
    </row>
    <row r="21" spans="1:10" ht="14.25">
      <c r="A21" s="93">
        <f>A20+Vorgaben!$D$3+Vorgaben!$D$5</f>
        <v>0.4458333333333334</v>
      </c>
      <c r="B21" s="94">
        <v>10</v>
      </c>
      <c r="C21" s="95" t="s">
        <v>48</v>
      </c>
      <c r="D21" s="96" t="s">
        <v>49</v>
      </c>
      <c r="E21" s="97" t="str">
        <f>G3</f>
        <v>B2</v>
      </c>
      <c r="F21" s="98" t="s">
        <v>8</v>
      </c>
      <c r="G21" s="99" t="str">
        <f>G4</f>
        <v>B3</v>
      </c>
      <c r="H21" s="100"/>
      <c r="I21" s="98" t="s">
        <v>9</v>
      </c>
      <c r="J21" s="101"/>
    </row>
    <row r="22" spans="1:10" ht="14.25">
      <c r="A22" s="58">
        <f>A20+Vorgaben!$D$3+Vorgaben!$D$5</f>
        <v>0.4458333333333334</v>
      </c>
      <c r="B22" s="59">
        <v>11</v>
      </c>
      <c r="C22" s="74" t="s">
        <v>48</v>
      </c>
      <c r="D22" s="92" t="s">
        <v>50</v>
      </c>
      <c r="E22" s="52" t="str">
        <f>G2</f>
        <v>B1</v>
      </c>
      <c r="F22" s="51" t="s">
        <v>8</v>
      </c>
      <c r="G22" s="53" t="str">
        <f>G7</f>
        <v>B6</v>
      </c>
      <c r="H22" s="72"/>
      <c r="I22" s="51" t="s">
        <v>9</v>
      </c>
      <c r="J22" s="73"/>
    </row>
    <row r="23" spans="1:10" ht="14.25">
      <c r="A23" s="93">
        <f>A20+Vorgaben!$D$3+Vorgaben!$D$5</f>
        <v>0.4458333333333334</v>
      </c>
      <c r="B23" s="94">
        <v>12</v>
      </c>
      <c r="C23" s="95" t="s">
        <v>48</v>
      </c>
      <c r="D23" s="96" t="s">
        <v>83</v>
      </c>
      <c r="E23" s="97" t="str">
        <f>G5</f>
        <v>B4</v>
      </c>
      <c r="F23" s="98" t="s">
        <v>8</v>
      </c>
      <c r="G23" s="99" t="str">
        <f>G6</f>
        <v>B5</v>
      </c>
      <c r="H23" s="100"/>
      <c r="I23" s="98" t="s">
        <v>9</v>
      </c>
      <c r="J23" s="101"/>
    </row>
    <row r="24" spans="1:10" ht="14.25">
      <c r="A24" s="58">
        <f>A23+Vorgaben!$D$3+Vorgaben!$D$5</f>
        <v>0.45555555555555566</v>
      </c>
      <c r="B24" s="59">
        <v>13</v>
      </c>
      <c r="C24" s="74" t="s">
        <v>47</v>
      </c>
      <c r="D24" s="92" t="s">
        <v>49</v>
      </c>
      <c r="E24" s="52" t="str">
        <f>A2</f>
        <v>A1</v>
      </c>
      <c r="F24" s="51" t="s">
        <v>8</v>
      </c>
      <c r="G24" s="53" t="str">
        <f>A6</f>
        <v>A5</v>
      </c>
      <c r="H24" s="72"/>
      <c r="I24" s="51" t="s">
        <v>9</v>
      </c>
      <c r="J24" s="73"/>
    </row>
    <row r="25" spans="1:10" ht="14.25">
      <c r="A25" s="93">
        <f>A23+Vorgaben!$D$3+Vorgaben!$D$5</f>
        <v>0.45555555555555566</v>
      </c>
      <c r="B25" s="94">
        <v>14</v>
      </c>
      <c r="C25" s="95" t="s">
        <v>47</v>
      </c>
      <c r="D25" s="96" t="s">
        <v>50</v>
      </c>
      <c r="E25" s="97" t="str">
        <f>A7</f>
        <v>A6</v>
      </c>
      <c r="F25" s="98" t="s">
        <v>8</v>
      </c>
      <c r="G25" s="99" t="str">
        <f>A4</f>
        <v>A3</v>
      </c>
      <c r="H25" s="100"/>
      <c r="I25" s="98" t="s">
        <v>9</v>
      </c>
      <c r="J25" s="101"/>
    </row>
    <row r="26" spans="1:10" ht="14.25">
      <c r="A26" s="58">
        <f>A23+Vorgaben!$D$3+Vorgaben!$D$5</f>
        <v>0.45555555555555566</v>
      </c>
      <c r="B26" s="59">
        <v>15</v>
      </c>
      <c r="C26" s="74" t="s">
        <v>47</v>
      </c>
      <c r="D26" s="92" t="s">
        <v>83</v>
      </c>
      <c r="E26" s="52" t="str">
        <f>A5</f>
        <v>A4</v>
      </c>
      <c r="F26" s="51" t="s">
        <v>8</v>
      </c>
      <c r="G26" s="53" t="str">
        <f>A3</f>
        <v>A2</v>
      </c>
      <c r="H26" s="72"/>
      <c r="I26" s="51" t="s">
        <v>9</v>
      </c>
      <c r="J26" s="73"/>
    </row>
    <row r="27" spans="1:10" ht="14.25">
      <c r="A27" s="93">
        <f>A26+Vorgaben!$D$3+Vorgaben!$D$5</f>
        <v>0.4652777777777779</v>
      </c>
      <c r="B27" s="94">
        <v>16</v>
      </c>
      <c r="C27" s="95" t="s">
        <v>48</v>
      </c>
      <c r="D27" s="96" t="s">
        <v>49</v>
      </c>
      <c r="E27" s="97" t="str">
        <f>G6</f>
        <v>B5</v>
      </c>
      <c r="F27" s="98" t="s">
        <v>8</v>
      </c>
      <c r="G27" s="99" t="str">
        <f>G2</f>
        <v>B1</v>
      </c>
      <c r="H27" s="100"/>
      <c r="I27" s="98" t="s">
        <v>9</v>
      </c>
      <c r="J27" s="101"/>
    </row>
    <row r="28" spans="1:10" ht="14.25">
      <c r="A28" s="58">
        <f>A26+Vorgaben!$D$3+Vorgaben!$D$5</f>
        <v>0.4652777777777779</v>
      </c>
      <c r="B28" s="59">
        <v>17</v>
      </c>
      <c r="C28" s="74" t="s">
        <v>48</v>
      </c>
      <c r="D28" s="92" t="s">
        <v>50</v>
      </c>
      <c r="E28" s="52" t="str">
        <f>G4</f>
        <v>B3</v>
      </c>
      <c r="F28" s="51" t="s">
        <v>8</v>
      </c>
      <c r="G28" s="53" t="str">
        <f>G7</f>
        <v>B6</v>
      </c>
      <c r="H28" s="72"/>
      <c r="I28" s="51" t="s">
        <v>9</v>
      </c>
      <c r="J28" s="73"/>
    </row>
    <row r="29" spans="1:10" ht="14.25">
      <c r="A29" s="93">
        <f>A26+Vorgaben!$D$3+Vorgaben!$D$5</f>
        <v>0.4652777777777779</v>
      </c>
      <c r="B29" s="94">
        <v>18</v>
      </c>
      <c r="C29" s="95" t="s">
        <v>48</v>
      </c>
      <c r="D29" s="96" t="s">
        <v>83</v>
      </c>
      <c r="E29" s="97" t="str">
        <f>G3</f>
        <v>B2</v>
      </c>
      <c r="F29" s="98" t="s">
        <v>8</v>
      </c>
      <c r="G29" s="99" t="str">
        <f>G5</f>
        <v>B4</v>
      </c>
      <c r="H29" s="100"/>
      <c r="I29" s="98" t="s">
        <v>9</v>
      </c>
      <c r="J29" s="101"/>
    </row>
    <row r="30" spans="1:10" ht="14.25">
      <c r="A30" s="58">
        <f>A29+Vorgaben!$D$3+Vorgaben!$D$5</f>
        <v>0.47500000000000014</v>
      </c>
      <c r="B30" s="59">
        <v>19</v>
      </c>
      <c r="C30" s="74" t="s">
        <v>47</v>
      </c>
      <c r="D30" s="92" t="s">
        <v>49</v>
      </c>
      <c r="E30" s="52" t="str">
        <f>A4</f>
        <v>A3</v>
      </c>
      <c r="F30" s="51" t="s">
        <v>8</v>
      </c>
      <c r="G30" s="53" t="str">
        <f>A6</f>
        <v>A5</v>
      </c>
      <c r="H30" s="72"/>
      <c r="I30" s="51" t="s">
        <v>9</v>
      </c>
      <c r="J30" s="73"/>
    </row>
    <row r="31" spans="1:10" ht="14.25">
      <c r="A31" s="93">
        <f>A29+Vorgaben!$D$3+Vorgaben!$D$5</f>
        <v>0.47500000000000014</v>
      </c>
      <c r="B31" s="94">
        <v>20</v>
      </c>
      <c r="C31" s="95" t="s">
        <v>47</v>
      </c>
      <c r="D31" s="96" t="s">
        <v>50</v>
      </c>
      <c r="E31" s="97" t="str">
        <f>A3</f>
        <v>A2</v>
      </c>
      <c r="F31" s="98" t="s">
        <v>8</v>
      </c>
      <c r="G31" s="99" t="str">
        <f>A7</f>
        <v>A6</v>
      </c>
      <c r="H31" s="100"/>
      <c r="I31" s="98" t="s">
        <v>9</v>
      </c>
      <c r="J31" s="101"/>
    </row>
    <row r="32" spans="1:10" ht="14.25">
      <c r="A32" s="58">
        <f>A29+Vorgaben!$D$3+Vorgaben!$D$5</f>
        <v>0.47500000000000014</v>
      </c>
      <c r="B32" s="59">
        <v>21</v>
      </c>
      <c r="C32" s="74" t="s">
        <v>47</v>
      </c>
      <c r="D32" s="92" t="s">
        <v>83</v>
      </c>
      <c r="E32" s="52" t="str">
        <f>A2</f>
        <v>A1</v>
      </c>
      <c r="F32" s="51" t="s">
        <v>8</v>
      </c>
      <c r="G32" s="53" t="str">
        <f>A5</f>
        <v>A4</v>
      </c>
      <c r="H32" s="72"/>
      <c r="I32" s="51" t="s">
        <v>9</v>
      </c>
      <c r="J32" s="73"/>
    </row>
    <row r="33" spans="1:10" ht="14.25">
      <c r="A33" s="93">
        <f>A32+Vorgaben!$D$3+Vorgaben!$D$5</f>
        <v>0.4847222222222224</v>
      </c>
      <c r="B33" s="94">
        <v>22</v>
      </c>
      <c r="C33" s="95" t="s">
        <v>48</v>
      </c>
      <c r="D33" s="96" t="s">
        <v>49</v>
      </c>
      <c r="E33" s="97" t="str">
        <f>G4</f>
        <v>B3</v>
      </c>
      <c r="F33" s="98" t="s">
        <v>8</v>
      </c>
      <c r="G33" s="99" t="str">
        <f>G6</f>
        <v>B5</v>
      </c>
      <c r="H33" s="100"/>
      <c r="I33" s="98" t="s">
        <v>9</v>
      </c>
      <c r="J33" s="101"/>
    </row>
    <row r="34" spans="1:10" ht="14.25">
      <c r="A34" s="58">
        <f>A32+Vorgaben!$D$3+Vorgaben!$D$5</f>
        <v>0.4847222222222224</v>
      </c>
      <c r="B34" s="59">
        <v>23</v>
      </c>
      <c r="C34" s="74" t="s">
        <v>48</v>
      </c>
      <c r="D34" s="92" t="s">
        <v>50</v>
      </c>
      <c r="E34" s="52" t="str">
        <f>G7</f>
        <v>B6</v>
      </c>
      <c r="F34" s="51" t="s">
        <v>8</v>
      </c>
      <c r="G34" s="53" t="str">
        <f>G3</f>
        <v>B2</v>
      </c>
      <c r="H34" s="72"/>
      <c r="I34" s="51" t="s">
        <v>9</v>
      </c>
      <c r="J34" s="73"/>
    </row>
    <row r="35" spans="1:10" ht="14.25">
      <c r="A35" s="93">
        <f>A32+Vorgaben!$D$3+Vorgaben!$D$5</f>
        <v>0.4847222222222224</v>
      </c>
      <c r="B35" s="94">
        <v>24</v>
      </c>
      <c r="C35" s="95" t="s">
        <v>48</v>
      </c>
      <c r="D35" s="96" t="s">
        <v>83</v>
      </c>
      <c r="E35" s="97" t="str">
        <f>G2</f>
        <v>B1</v>
      </c>
      <c r="F35" s="98" t="s">
        <v>8</v>
      </c>
      <c r="G35" s="99" t="str">
        <f>G5</f>
        <v>B4</v>
      </c>
      <c r="H35" s="100"/>
      <c r="I35" s="98" t="s">
        <v>9</v>
      </c>
      <c r="J35" s="101"/>
    </row>
    <row r="36" spans="1:10" ht="14.25">
      <c r="A36" s="58">
        <f>A35+Vorgaben!$D$3+Vorgaben!$D$5</f>
        <v>0.49444444444444463</v>
      </c>
      <c r="B36" s="59">
        <v>25</v>
      </c>
      <c r="C36" s="74" t="s">
        <v>47</v>
      </c>
      <c r="D36" s="92" t="s">
        <v>49</v>
      </c>
      <c r="E36" s="52" t="str">
        <f>A2</f>
        <v>A1</v>
      </c>
      <c r="F36" s="51" t="s">
        <v>8</v>
      </c>
      <c r="G36" s="53" t="str">
        <f>A4</f>
        <v>A3</v>
      </c>
      <c r="H36" s="72"/>
      <c r="I36" s="51" t="s">
        <v>9</v>
      </c>
      <c r="J36" s="73"/>
    </row>
    <row r="37" spans="1:10" ht="14.25">
      <c r="A37" s="93">
        <f>A35+Vorgaben!$D$3+Vorgaben!$D$5</f>
        <v>0.49444444444444463</v>
      </c>
      <c r="B37" s="94">
        <v>26</v>
      </c>
      <c r="C37" s="95" t="s">
        <v>47</v>
      </c>
      <c r="D37" s="96" t="s">
        <v>50</v>
      </c>
      <c r="E37" s="97" t="str">
        <f>A6</f>
        <v>A5</v>
      </c>
      <c r="F37" s="98" t="s">
        <v>8</v>
      </c>
      <c r="G37" s="99" t="str">
        <f>A3</f>
        <v>A2</v>
      </c>
      <c r="H37" s="100"/>
      <c r="I37" s="98" t="s">
        <v>9</v>
      </c>
      <c r="J37" s="101"/>
    </row>
    <row r="38" spans="1:10" ht="14.25">
      <c r="A38" s="58">
        <f>A35+Vorgaben!$D$3+Vorgaben!$D$5</f>
        <v>0.49444444444444463</v>
      </c>
      <c r="B38" s="59">
        <v>27</v>
      </c>
      <c r="C38" s="74" t="s">
        <v>47</v>
      </c>
      <c r="D38" s="92" t="s">
        <v>83</v>
      </c>
      <c r="E38" s="52" t="str">
        <f>A7</f>
        <v>A6</v>
      </c>
      <c r="F38" s="51" t="s">
        <v>8</v>
      </c>
      <c r="G38" s="53" t="str">
        <f>A5</f>
        <v>A4</v>
      </c>
      <c r="H38" s="72"/>
      <c r="I38" s="51" t="s">
        <v>9</v>
      </c>
      <c r="J38" s="73"/>
    </row>
    <row r="39" spans="1:10" ht="14.25">
      <c r="A39" s="93">
        <f>A38+Vorgaben!$D$3+Vorgaben!$D$5</f>
        <v>0.5041666666666669</v>
      </c>
      <c r="B39" s="94">
        <v>28</v>
      </c>
      <c r="C39" s="95" t="s">
        <v>48</v>
      </c>
      <c r="D39" s="96" t="s">
        <v>49</v>
      </c>
      <c r="E39" s="97" t="str">
        <f>G4</f>
        <v>B3</v>
      </c>
      <c r="F39" s="98" t="s">
        <v>8</v>
      </c>
      <c r="G39" s="99" t="str">
        <f>G2</f>
        <v>B1</v>
      </c>
      <c r="H39" s="100"/>
      <c r="I39" s="98" t="s">
        <v>9</v>
      </c>
      <c r="J39" s="101"/>
    </row>
    <row r="40" spans="1:10" ht="14.25">
      <c r="A40" s="58">
        <f>A38+Vorgaben!$D$3+Vorgaben!$D$5</f>
        <v>0.5041666666666669</v>
      </c>
      <c r="B40" s="59">
        <v>29</v>
      </c>
      <c r="C40" s="74" t="s">
        <v>48</v>
      </c>
      <c r="D40" s="92" t="s">
        <v>50</v>
      </c>
      <c r="E40" s="52" t="str">
        <f>G6</f>
        <v>B5</v>
      </c>
      <c r="F40" s="51" t="s">
        <v>8</v>
      </c>
      <c r="G40" s="53" t="str">
        <f>G3</f>
        <v>B2</v>
      </c>
      <c r="H40" s="72"/>
      <c r="I40" s="51" t="s">
        <v>9</v>
      </c>
      <c r="J40" s="73"/>
    </row>
    <row r="41" spans="1:10" ht="14.25">
      <c r="A41" s="93">
        <f>A38+Vorgaben!$D$3+Vorgaben!$D$5</f>
        <v>0.5041666666666669</v>
      </c>
      <c r="B41" s="94">
        <v>30</v>
      </c>
      <c r="C41" s="95" t="s">
        <v>48</v>
      </c>
      <c r="D41" s="96" t="s">
        <v>83</v>
      </c>
      <c r="E41" s="97" t="str">
        <f>G7</f>
        <v>B6</v>
      </c>
      <c r="F41" s="98" t="s">
        <v>8</v>
      </c>
      <c r="G41" s="99" t="str">
        <f>G5</f>
        <v>B4</v>
      </c>
      <c r="H41" s="100"/>
      <c r="I41" s="98" t="s">
        <v>9</v>
      </c>
      <c r="J41" s="101"/>
    </row>
    <row r="44" spans="1:9" s="81" customFormat="1" ht="15">
      <c r="A44" s="79"/>
      <c r="B44" s="84"/>
      <c r="C44" s="80"/>
      <c r="D44" s="80"/>
      <c r="E44" s="122" t="s">
        <v>34</v>
      </c>
      <c r="F44" s="122"/>
      <c r="G44" s="122"/>
      <c r="H44" s="79"/>
      <c r="I44" s="86"/>
    </row>
    <row r="46" spans="1:10" s="81" customFormat="1" ht="12.75">
      <c r="A46" s="78">
        <f>Vorgaben!$D$16</f>
        <v>0.5416666666666666</v>
      </c>
      <c r="B46" s="79">
        <v>31</v>
      </c>
      <c r="C46" s="80"/>
      <c r="D46" s="92" t="s">
        <v>49</v>
      </c>
      <c r="E46" s="109">
        <f>IF(Rechnen!R3=0,"",'Gruppen-Tabellen'!B3)</f>
      </c>
      <c r="F46" s="79" t="s">
        <v>9</v>
      </c>
      <c r="G46" s="109">
        <f>IF(Rechnen!R17=0,"",'Gruppen-Tabellen'!B16)</f>
      </c>
      <c r="H46" s="103"/>
      <c r="I46" s="79" t="s">
        <v>9</v>
      </c>
      <c r="J46" s="89"/>
    </row>
    <row r="47" spans="1:10" s="81" customFormat="1" ht="12.75">
      <c r="A47" s="78"/>
      <c r="B47" s="82"/>
      <c r="C47" s="80"/>
      <c r="D47" s="80"/>
      <c r="E47" s="83" t="s">
        <v>31</v>
      </c>
      <c r="F47" s="83"/>
      <c r="G47" s="83" t="s">
        <v>36</v>
      </c>
      <c r="H47" s="121"/>
      <c r="I47" s="121"/>
      <c r="J47" s="121"/>
    </row>
    <row r="48" spans="1:10" s="81" customFormat="1" ht="12.75">
      <c r="A48" s="78"/>
      <c r="B48" s="82"/>
      <c r="C48" s="80"/>
      <c r="D48" s="80"/>
      <c r="E48" s="83"/>
      <c r="F48" s="83"/>
      <c r="G48" s="83"/>
      <c r="H48" s="111"/>
      <c r="I48" s="111"/>
      <c r="J48" s="111"/>
    </row>
    <row r="49" spans="1:9" s="81" customFormat="1" ht="12.75">
      <c r="A49" s="78"/>
      <c r="B49" s="84"/>
      <c r="C49" s="80"/>
      <c r="D49" s="80"/>
      <c r="E49" s="79"/>
      <c r="F49" s="79"/>
      <c r="G49" s="85"/>
      <c r="I49" s="79"/>
    </row>
    <row r="50" spans="1:10" s="81" customFormat="1" ht="12.75">
      <c r="A50" s="78">
        <f>A46</f>
        <v>0.5416666666666666</v>
      </c>
      <c r="B50" s="79">
        <f>B46+1</f>
        <v>32</v>
      </c>
      <c r="C50" s="80"/>
      <c r="D50" s="92" t="s">
        <v>50</v>
      </c>
      <c r="E50" s="109">
        <f>IF(Rechnen!R17=0,"",'Gruppen-Tabellen'!B15)</f>
      </c>
      <c r="F50" s="79" t="s">
        <v>9</v>
      </c>
      <c r="G50" s="109">
        <f>IF(Rechnen!R3=0,"",'Gruppen-Tabellen'!B4)</f>
      </c>
      <c r="H50" s="103"/>
      <c r="I50" s="79" t="s">
        <v>9</v>
      </c>
      <c r="J50" s="89"/>
    </row>
    <row r="51" spans="1:10" s="81" customFormat="1" ht="12.75">
      <c r="A51" s="78"/>
      <c r="B51" s="82"/>
      <c r="C51" s="80"/>
      <c r="D51" s="80"/>
      <c r="E51" s="83" t="s">
        <v>51</v>
      </c>
      <c r="F51" s="83"/>
      <c r="G51" s="83" t="s">
        <v>37</v>
      </c>
      <c r="H51" s="121"/>
      <c r="I51" s="121"/>
      <c r="J51" s="121"/>
    </row>
    <row r="52" spans="1:10" s="81" customFormat="1" ht="12.75">
      <c r="A52" s="78"/>
      <c r="B52" s="82"/>
      <c r="C52" s="80"/>
      <c r="D52" s="80"/>
      <c r="E52" s="83"/>
      <c r="F52" s="83"/>
      <c r="G52" s="83"/>
      <c r="H52" s="111"/>
      <c r="I52" s="111"/>
      <c r="J52" s="111"/>
    </row>
    <row r="53" spans="1:10" s="81" customFormat="1" ht="12.75">
      <c r="A53" s="78"/>
      <c r="B53" s="82"/>
      <c r="C53" s="80"/>
      <c r="D53" s="80"/>
      <c r="E53" s="83"/>
      <c r="F53" s="83"/>
      <c r="G53" s="83"/>
      <c r="H53" s="111"/>
      <c r="I53" s="111"/>
      <c r="J53" s="111"/>
    </row>
    <row r="54" spans="1:9" s="81" customFormat="1" ht="15">
      <c r="A54" s="79"/>
      <c r="B54" s="84"/>
      <c r="C54" s="80"/>
      <c r="D54" s="80"/>
      <c r="E54" s="123" t="s">
        <v>32</v>
      </c>
      <c r="F54" s="123"/>
      <c r="G54" s="123"/>
      <c r="H54" s="79"/>
      <c r="I54" s="86"/>
    </row>
    <row r="55" spans="1:10" s="81" customFormat="1" ht="12.75">
      <c r="A55" s="78">
        <f>A50+Vorgaben!$D$3+Vorgaben!$D$9</f>
        <v>0.5569444444444444</v>
      </c>
      <c r="B55" s="84">
        <v>33</v>
      </c>
      <c r="C55" s="80"/>
      <c r="D55" s="92" t="s">
        <v>50</v>
      </c>
      <c r="E55" s="110">
        <f>IF(OR(H46="",J46=""),"",IF(H46&lt;J46,E46,IF(H46&gt;=J46,G46)))</f>
      </c>
      <c r="F55" s="79" t="s">
        <v>9</v>
      </c>
      <c r="G55" s="110">
        <f>IF(OR(H50="",J50=""),"",IF(H50&lt;J50,E50,IF(H50&gt;=J50,G50)))</f>
      </c>
      <c r="H55" s="103"/>
      <c r="I55" s="79" t="s">
        <v>9</v>
      </c>
      <c r="J55" s="89"/>
    </row>
    <row r="56" spans="1:10" s="81" customFormat="1" ht="12.75">
      <c r="A56" s="79"/>
      <c r="C56" s="80"/>
      <c r="D56" s="80"/>
      <c r="E56" s="83" t="s">
        <v>66</v>
      </c>
      <c r="F56" s="83"/>
      <c r="G56" s="87" t="s">
        <v>68</v>
      </c>
      <c r="H56" s="121"/>
      <c r="I56" s="121"/>
      <c r="J56" s="121"/>
    </row>
    <row r="57" spans="1:10" s="81" customFormat="1" ht="12.75">
      <c r="A57" s="79"/>
      <c r="C57" s="80"/>
      <c r="D57" s="80"/>
      <c r="E57" s="83"/>
      <c r="F57" s="83"/>
      <c r="G57" s="87"/>
      <c r="H57" s="111"/>
      <c r="I57" s="111"/>
      <c r="J57" s="111"/>
    </row>
    <row r="58" spans="1:9" s="81" customFormat="1" ht="15">
      <c r="A58" s="78"/>
      <c r="B58" s="84"/>
      <c r="C58" s="80"/>
      <c r="D58" s="88"/>
      <c r="E58" s="123" t="s">
        <v>33</v>
      </c>
      <c r="F58" s="123"/>
      <c r="G58" s="123"/>
      <c r="H58" s="86"/>
      <c r="I58" s="86"/>
    </row>
    <row r="59" spans="1:10" s="81" customFormat="1" ht="12.75">
      <c r="A59" s="78">
        <f>A50+Vorgaben!$D$3+Vorgaben!$D$9</f>
        <v>0.5569444444444444</v>
      </c>
      <c r="B59" s="84">
        <f>B55+1</f>
        <v>34</v>
      </c>
      <c r="C59" s="80"/>
      <c r="D59" s="92" t="s">
        <v>49</v>
      </c>
      <c r="E59" s="110">
        <f>IF(OR(H46="",J46=""),"",IF(H46&lt;J46,G46,IF(H46&gt;=J46,E46)))</f>
      </c>
      <c r="F59" s="79" t="s">
        <v>9</v>
      </c>
      <c r="G59" s="110">
        <f>IF(OR(H50="",J50=""),"",IF(H50&lt;J50,G50,IF(H50&gt;=J50,E50)))</f>
      </c>
      <c r="H59" s="103"/>
      <c r="I59" s="79" t="s">
        <v>9</v>
      </c>
      <c r="J59" s="89"/>
    </row>
    <row r="60" spans="1:10" s="81" customFormat="1" ht="12.75">
      <c r="A60" s="78"/>
      <c r="B60" s="84"/>
      <c r="C60" s="79"/>
      <c r="D60" s="79"/>
      <c r="E60" s="83" t="s">
        <v>67</v>
      </c>
      <c r="F60" s="83"/>
      <c r="G60" s="87" t="s">
        <v>69</v>
      </c>
      <c r="H60" s="121"/>
      <c r="I60" s="121"/>
      <c r="J60" s="121"/>
    </row>
    <row r="61" spans="1:4" ht="12.75">
      <c r="A61" s="116" t="s">
        <v>53</v>
      </c>
      <c r="B61" s="116"/>
      <c r="C61" s="116"/>
      <c r="D61" s="116"/>
    </row>
    <row r="62" spans="1:7" ht="15.75">
      <c r="A62" s="104"/>
      <c r="B62" s="104"/>
      <c r="C62" s="104"/>
      <c r="D62" s="105" t="s">
        <v>54</v>
      </c>
      <c r="E62" s="117">
        <f>IF(OR(H59="",J59=""),"",IF(H59&lt;J59,G59,IF(H59&gt;=J59,E59)))</f>
      </c>
      <c r="F62" s="117"/>
      <c r="G62" s="117"/>
    </row>
    <row r="63" spans="1:7" ht="15.75">
      <c r="A63" s="104"/>
      <c r="B63" s="104"/>
      <c r="C63" s="104"/>
      <c r="D63" s="105" t="s">
        <v>55</v>
      </c>
      <c r="E63" s="117">
        <f>IF(OR(H59="",J59=""),"",IF(H59&lt;J59,E59,IF(H59&gt;=J59,G59)))</f>
      </c>
      <c r="F63" s="117"/>
      <c r="G63" s="117"/>
    </row>
    <row r="64" spans="1:7" ht="15.75">
      <c r="A64" s="104"/>
      <c r="B64" s="104"/>
      <c r="C64" s="104"/>
      <c r="D64" s="105" t="s">
        <v>56</v>
      </c>
      <c r="E64" s="117">
        <f>IF(OR(H55="",J55=""),"",IF(H55&lt;J55,G55,IF(H55&gt;=J55,E55)))</f>
      </c>
      <c r="F64" s="117"/>
      <c r="G64" s="117"/>
    </row>
    <row r="65" spans="1:7" ht="15.75">
      <c r="A65" s="104"/>
      <c r="B65" s="104"/>
      <c r="C65" s="104"/>
      <c r="D65" s="105" t="s">
        <v>57</v>
      </c>
      <c r="E65" s="117">
        <f>IF(OR(H55="",J55=""),"",IF(H55&lt;J55,E55,IF(H55&gt;=J55,G55)))</f>
      </c>
      <c r="F65" s="117"/>
      <c r="G65" s="117"/>
    </row>
    <row r="66" spans="1:7" ht="15.75">
      <c r="A66" s="104"/>
      <c r="B66" s="104"/>
      <c r="C66" s="104"/>
      <c r="D66" s="105" t="s">
        <v>58</v>
      </c>
      <c r="E66" s="117"/>
      <c r="F66" s="117"/>
      <c r="G66" s="117"/>
    </row>
    <row r="67" spans="1:7" ht="15.75">
      <c r="A67" s="104"/>
      <c r="B67" s="104"/>
      <c r="C67" s="104"/>
      <c r="D67" s="105" t="s">
        <v>59</v>
      </c>
      <c r="E67" s="117"/>
      <c r="F67" s="117"/>
      <c r="G67" s="117"/>
    </row>
    <row r="68" spans="1:7" ht="15.75">
      <c r="A68" s="104"/>
      <c r="B68" s="104"/>
      <c r="C68" s="104"/>
      <c r="D68" s="105" t="s">
        <v>60</v>
      </c>
      <c r="E68" s="117"/>
      <c r="F68" s="117"/>
      <c r="G68" s="117"/>
    </row>
    <row r="69" spans="1:7" ht="15.75">
      <c r="A69" s="104"/>
      <c r="B69" s="104"/>
      <c r="C69" s="104"/>
      <c r="D69" s="105" t="s">
        <v>61</v>
      </c>
      <c r="E69" s="117"/>
      <c r="F69" s="117"/>
      <c r="G69" s="117"/>
    </row>
    <row r="70" spans="1:7" ht="15.75">
      <c r="A70" s="104"/>
      <c r="B70" s="104"/>
      <c r="C70" s="104"/>
      <c r="D70" s="105" t="s">
        <v>62</v>
      </c>
      <c r="E70" s="117"/>
      <c r="F70" s="117"/>
      <c r="G70" s="117"/>
    </row>
    <row r="71" spans="1:7" ht="15.75">
      <c r="A71" s="104"/>
      <c r="B71" s="104"/>
      <c r="C71" s="104"/>
      <c r="D71" s="105" t="s">
        <v>63</v>
      </c>
      <c r="E71" s="117"/>
      <c r="F71" s="117"/>
      <c r="G71" s="117"/>
    </row>
    <row r="72" spans="1:7" ht="15.75">
      <c r="A72" s="104"/>
      <c r="B72" s="104"/>
      <c r="C72" s="104"/>
      <c r="D72" s="105" t="s">
        <v>64</v>
      </c>
      <c r="E72" s="117"/>
      <c r="F72" s="117"/>
      <c r="G72" s="117"/>
    </row>
    <row r="73" spans="1:7" ht="15.75">
      <c r="A73" s="104"/>
      <c r="B73" s="104"/>
      <c r="C73" s="104"/>
      <c r="D73" s="105" t="s">
        <v>65</v>
      </c>
      <c r="E73" s="117"/>
      <c r="F73" s="117"/>
      <c r="G73" s="117"/>
    </row>
    <row r="74" spans="1:7" ht="15">
      <c r="A74" s="114"/>
      <c r="B74" s="114"/>
      <c r="C74" s="114"/>
      <c r="D74" s="114"/>
      <c r="E74" s="115"/>
      <c r="F74" s="115"/>
      <c r="G74" s="115"/>
    </row>
  </sheetData>
  <sheetProtection password="E760" sheet="1" objects="1" scenarios="1"/>
  <mergeCells count="41">
    <mergeCell ref="H11:J11"/>
    <mergeCell ref="A9:D9"/>
    <mergeCell ref="A10:D10"/>
    <mergeCell ref="A8:D8"/>
    <mergeCell ref="A7:D7"/>
    <mergeCell ref="G4:H4"/>
    <mergeCell ref="G5:H5"/>
    <mergeCell ref="G6:H6"/>
    <mergeCell ref="G7:H7"/>
    <mergeCell ref="G8:H8"/>
    <mergeCell ref="A1:D1"/>
    <mergeCell ref="A2:D2"/>
    <mergeCell ref="A3:D3"/>
    <mergeCell ref="G1:H1"/>
    <mergeCell ref="G2:H2"/>
    <mergeCell ref="G3:H3"/>
    <mergeCell ref="H60:J60"/>
    <mergeCell ref="E44:G44"/>
    <mergeCell ref="H51:J51"/>
    <mergeCell ref="H47:J47"/>
    <mergeCell ref="E54:G54"/>
    <mergeCell ref="H56:J56"/>
    <mergeCell ref="E58:G58"/>
    <mergeCell ref="E67:G67"/>
    <mergeCell ref="E64:G64"/>
    <mergeCell ref="E65:G65"/>
    <mergeCell ref="E62:G62"/>
    <mergeCell ref="E63:G63"/>
    <mergeCell ref="A4:D4"/>
    <mergeCell ref="A5:D5"/>
    <mergeCell ref="A6:D6"/>
    <mergeCell ref="A74:D74"/>
    <mergeCell ref="E74:G74"/>
    <mergeCell ref="A61:D61"/>
    <mergeCell ref="E72:G72"/>
    <mergeCell ref="E73:G73"/>
    <mergeCell ref="E70:G70"/>
    <mergeCell ref="E71:G71"/>
    <mergeCell ref="E68:G68"/>
    <mergeCell ref="E69:G69"/>
    <mergeCell ref="E66:G66"/>
  </mergeCells>
  <printOptions/>
  <pageMargins left="0.51" right="0.28" top="1.27" bottom="0.27" header="0.45" footer="0.35"/>
  <pageSetup horizontalDpi="300" verticalDpi="300" orientation="portrait" paperSize="9" scale="97" r:id="rId2"/>
  <headerFooter alignWithMargins="0">
    <oddHeader>&amp;C&amp;"Arial,Fett Kursiv"&amp;16&amp;E"Ministranten"-Fußballturnier&amp;11
&amp;16
Spielplan&amp;R18.12.2005
Stadionhalle Wiesloch</oddHeader>
  </headerFooter>
  <ignoredErrors>
    <ignoredError sqref="E49:G49 F46 F50 E47:G47" unlockedFormula="1"/>
    <ignoredError sqref="E22" formula="1"/>
  </ignoredErrors>
  <legacyDrawing r:id="rId1"/>
</worksheet>
</file>

<file path=xl/worksheets/sheet5.xml><?xml version="1.0" encoding="utf-8"?>
<worksheet xmlns="http://schemas.openxmlformats.org/spreadsheetml/2006/main" xmlns:r="http://schemas.openxmlformats.org/officeDocument/2006/relationships">
  <sheetPr codeName="Tabelle1"/>
  <dimension ref="A1:O21"/>
  <sheetViews>
    <sheetView zoomScale="75" zoomScaleNormal="75" zoomScalePageLayoutView="0" workbookViewId="0" topLeftCell="A1">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43" t="s">
        <v>45</v>
      </c>
      <c r="C1" s="144"/>
      <c r="D1" s="144"/>
      <c r="E1" s="144"/>
      <c r="F1" s="144"/>
      <c r="G1" s="144"/>
      <c r="H1" s="144"/>
      <c r="I1" s="26"/>
      <c r="J1" s="26"/>
      <c r="K1" s="26"/>
      <c r="L1" s="26"/>
      <c r="M1" s="26"/>
      <c r="N1" s="26"/>
      <c r="O1" s="26"/>
    </row>
    <row r="2" spans="1:9" ht="30" customHeight="1">
      <c r="A2" s="63" t="s">
        <v>28</v>
      </c>
      <c r="B2" s="27"/>
      <c r="C2" s="28" t="s">
        <v>20</v>
      </c>
      <c r="D2" s="27" t="s">
        <v>0</v>
      </c>
      <c r="E2" s="139" t="s">
        <v>1</v>
      </c>
      <c r="F2" s="139"/>
      <c r="G2" s="139"/>
      <c r="H2" s="27" t="s">
        <v>21</v>
      </c>
      <c r="I2" s="29"/>
    </row>
    <row r="3" spans="1:15" s="62" customFormat="1" ht="18" customHeight="1">
      <c r="A3" s="32">
        <f>IF(Rechnen!$R$3=0,"",1)</f>
      </c>
      <c r="B3" s="61" t="str">
        <f>Rechnen!K3</f>
        <v>A1</v>
      </c>
      <c r="C3" s="61">
        <f>IF(Rechnen!$R$3=0,"",Rechnen!L3)</f>
      </c>
      <c r="D3" s="61">
        <f>IF(Rechnen!$R$3=0,"",Rechnen!M3)</f>
      </c>
      <c r="E3" s="61">
        <f>IF(Rechnen!$R$3=0,"",Rechnen!N3)</f>
      </c>
      <c r="F3" s="33" t="s">
        <v>9</v>
      </c>
      <c r="G3" s="61">
        <f>IF(Rechnen!$R$3=0,"",Rechnen!P3)</f>
      </c>
      <c r="H3" s="34">
        <f>IF(AND(E3="",G3=""),"",(E3-G3))</f>
      </c>
      <c r="I3" s="35"/>
      <c r="J3" s="30"/>
      <c r="K3" s="30"/>
      <c r="L3" s="31"/>
      <c r="M3" s="30"/>
      <c r="N3" s="30"/>
      <c r="O3" s="30"/>
    </row>
    <row r="4" spans="1:15" s="62" customFormat="1" ht="18" customHeight="1">
      <c r="A4" s="32">
        <f>IF(Rechnen!$R$3=0,"",2)</f>
      </c>
      <c r="B4" s="61" t="str">
        <f>Rechnen!K4</f>
        <v>A2</v>
      </c>
      <c r="C4" s="61">
        <f>IF(Rechnen!$R$3=0,"",Rechnen!L4)</f>
      </c>
      <c r="D4" s="61">
        <f>IF(Rechnen!$R$3=0,"",Rechnen!M4)</f>
      </c>
      <c r="E4" s="61">
        <f>IF(Rechnen!$R$3=0,"",Rechnen!N4)</f>
      </c>
      <c r="F4" s="33" t="s">
        <v>9</v>
      </c>
      <c r="G4" s="61">
        <f>IF(Rechnen!$R$3=0,"",Rechnen!P4)</f>
      </c>
      <c r="H4" s="34">
        <f>IF(AND(E4="",G4=""),"",(E4-G4))</f>
      </c>
      <c r="I4" s="35"/>
      <c r="J4" s="30"/>
      <c r="K4" s="30"/>
      <c r="L4" s="31"/>
      <c r="M4" s="30"/>
      <c r="N4" s="30"/>
      <c r="O4" s="30"/>
    </row>
    <row r="5" spans="1:15" s="62" customFormat="1" ht="18" customHeight="1">
      <c r="A5" s="32">
        <f>IF(Rechnen!$R$3=0,"",3)</f>
      </c>
      <c r="B5" s="61" t="str">
        <f>Rechnen!K5</f>
        <v>A3</v>
      </c>
      <c r="C5" s="61">
        <f>IF(Rechnen!$R$3=0,"",Rechnen!L5)</f>
      </c>
      <c r="D5" s="61">
        <f>IF(Rechnen!$R$3=0,"",Rechnen!M5)</f>
      </c>
      <c r="E5" s="61">
        <f>IF(Rechnen!$R$3=0,"",Rechnen!N5)</f>
      </c>
      <c r="F5" s="33" t="s">
        <v>9</v>
      </c>
      <c r="G5" s="61">
        <f>IF(Rechnen!$R$3=0,"",Rechnen!P5)</f>
      </c>
      <c r="H5" s="34">
        <f>IF(AND(E5="",G5=""),"",(E5-G5))</f>
      </c>
      <c r="I5" s="35"/>
      <c r="J5" s="30"/>
      <c r="K5" s="30"/>
      <c r="L5" s="31"/>
      <c r="M5" s="30"/>
      <c r="N5" s="30"/>
      <c r="O5" s="30"/>
    </row>
    <row r="6" spans="1:15" s="62" customFormat="1" ht="18" customHeight="1">
      <c r="A6" s="32">
        <f>IF(Rechnen!$R$3=0,"",4)</f>
      </c>
      <c r="B6" s="61" t="str">
        <f>Rechnen!K6</f>
        <v>A4</v>
      </c>
      <c r="C6" s="61">
        <f>IF(Rechnen!$R$3=0,"",Rechnen!L6)</f>
      </c>
      <c r="D6" s="61">
        <f>IF(Rechnen!$R$3=0,"",Rechnen!M6)</f>
      </c>
      <c r="E6" s="61">
        <f>IF(Rechnen!$R$3=0,"",Rechnen!N6)</f>
      </c>
      <c r="F6" s="33" t="s">
        <v>9</v>
      </c>
      <c r="G6" s="61">
        <f>IF(Rechnen!$R$3=0,"",Rechnen!P6)</f>
      </c>
      <c r="H6" s="34">
        <f>IF(AND(E6="",G6=""),"",(E6-G6))</f>
      </c>
      <c r="I6" s="35"/>
      <c r="J6" s="30"/>
      <c r="K6" s="30"/>
      <c r="L6" s="31"/>
      <c r="M6" s="30"/>
      <c r="N6" s="30"/>
      <c r="O6" s="30"/>
    </row>
    <row r="7" spans="1:15" s="62" customFormat="1" ht="18" customHeight="1">
      <c r="A7" s="32">
        <f>IF(Rechnen!$R$3=0,"",5)</f>
      </c>
      <c r="B7" s="61" t="str">
        <f>Rechnen!K7</f>
        <v>A5</v>
      </c>
      <c r="C7" s="61">
        <f>IF(Rechnen!$R$3=0,"",Rechnen!L7)</f>
      </c>
      <c r="D7" s="61">
        <f>IF(Rechnen!$R$3=0,"",Rechnen!M7)</f>
      </c>
      <c r="E7" s="61">
        <f>IF(Rechnen!$R$3=0,"",Rechnen!N7)</f>
      </c>
      <c r="F7" s="33" t="s">
        <v>9</v>
      </c>
      <c r="G7" s="61">
        <f>IF(Rechnen!$R$3=0,"",Rechnen!P7)</f>
      </c>
      <c r="H7" s="34">
        <f>IF(AND(E7="",G7=""),"",(E7-G7))</f>
      </c>
      <c r="I7" s="40"/>
      <c r="J7" s="38"/>
      <c r="K7" s="40"/>
      <c r="L7" s="37"/>
      <c r="M7" s="38"/>
      <c r="N7" s="39"/>
      <c r="O7" s="39"/>
    </row>
    <row r="8" spans="1:15" s="62" customFormat="1" ht="18" customHeight="1">
      <c r="A8" s="32">
        <f>IF(Rechnen!$R$3=0,"",6)</f>
      </c>
      <c r="B8" s="61" t="str">
        <f>Rechnen!K8</f>
        <v>A6</v>
      </c>
      <c r="C8" s="61">
        <f>IF(Rechnen!$R$3=0,"",Rechnen!L8)</f>
      </c>
      <c r="D8" s="61">
        <f>IF(Rechnen!$R$3=0,"",Rechnen!M8)</f>
      </c>
      <c r="E8" s="61">
        <f>IF(Rechnen!$R$3=0,"",Rechnen!N8)</f>
      </c>
      <c r="F8" s="33" t="s">
        <v>9</v>
      </c>
      <c r="G8" s="61">
        <f>IF(Rechnen!$R$3=0,"",Rechnen!P8)</f>
      </c>
      <c r="H8" s="34">
        <f>IF(AND(E8="",G8=""),"",(E8-G8))</f>
      </c>
      <c r="I8" s="41"/>
      <c r="J8" s="42"/>
      <c r="K8" s="42"/>
      <c r="L8" s="42"/>
      <c r="M8" s="42"/>
      <c r="N8" s="42"/>
      <c r="O8" s="42"/>
    </row>
    <row r="9" spans="1:15" s="62" customFormat="1" ht="18" customHeight="1" hidden="1">
      <c r="A9" s="32">
        <f>IF(Rechnen!$R$3=0,"",7)</f>
      </c>
      <c r="B9" s="61">
        <f>Rechnen!K9</f>
        <v>0</v>
      </c>
      <c r="C9" s="61">
        <f>IF(Rechnen!$R$3=0,"",Rechnen!L9)</f>
      </c>
      <c r="D9" s="61">
        <f>IF(Rechnen!$R$3=0,"",Rechnen!M9)</f>
      </c>
      <c r="E9" s="61">
        <f>IF(Rechnen!$R$3=0,"",Rechnen!N9)</f>
      </c>
      <c r="F9" s="33" t="s">
        <v>9</v>
      </c>
      <c r="G9" s="61">
        <f>IF(Rechnen!$R$3=0,"",Rechnen!P9)</f>
      </c>
      <c r="H9" s="34">
        <f>IF(AND(E9="",G9=""),"",(E9-G9))</f>
      </c>
      <c r="I9" s="36"/>
      <c r="J9" s="30"/>
      <c r="K9" s="30"/>
      <c r="L9" s="31"/>
      <c r="M9" s="30"/>
      <c r="N9" s="30"/>
      <c r="O9" s="30"/>
    </row>
    <row r="10" spans="1:15" s="62" customFormat="1" ht="18" customHeight="1" hidden="1">
      <c r="A10" s="32">
        <f>IF(Rechnen!$R$3=0,"",8)</f>
      </c>
      <c r="B10" s="61">
        <f>Rechnen!K10</f>
        <v>0</v>
      </c>
      <c r="C10" s="61">
        <f>IF(Rechnen!$R$3=0,"",Rechnen!L10)</f>
      </c>
      <c r="D10" s="61">
        <f>IF(Rechnen!$R$3=0,"",Rechnen!M10)</f>
      </c>
      <c r="E10" s="61">
        <f>IF(Rechnen!$R$3=0,"",Rechnen!N10)</f>
      </c>
      <c r="F10" s="33" t="s">
        <v>9</v>
      </c>
      <c r="G10" s="61">
        <f>IF(Rechnen!$R$3=0,"",Rechnen!P10)</f>
      </c>
      <c r="H10" s="34">
        <f>IF(AND(E10="",G10=""),"",(E10-G10))</f>
      </c>
      <c r="I10" s="31"/>
      <c r="J10" s="30"/>
      <c r="K10" s="30"/>
      <c r="L10" s="31"/>
      <c r="M10" s="30"/>
      <c r="N10" s="30"/>
      <c r="O10" s="30"/>
    </row>
    <row r="11" spans="1:15" s="62" customFormat="1" ht="18" customHeight="1" hidden="1">
      <c r="A11" s="32">
        <f>IF(Rechnen!$R$3=0,"",9)</f>
      </c>
      <c r="B11" s="61">
        <f>Rechnen!K11</f>
        <v>0</v>
      </c>
      <c r="C11" s="61">
        <f>IF(Rechnen!$R$3=0,"",Rechnen!L11)</f>
      </c>
      <c r="D11" s="61">
        <f>IF(Rechnen!$R$3=0,"",Rechnen!M11)</f>
      </c>
      <c r="E11" s="61">
        <f>IF(Rechnen!$R$3=0,"",Rechnen!N11)</f>
      </c>
      <c r="F11" s="33" t="s">
        <v>9</v>
      </c>
      <c r="G11" s="61">
        <f>IF(Rechnen!$R$3=0,"",Rechnen!P11)</f>
      </c>
      <c r="H11" s="34">
        <f>IF(AND(E11="",G11=""),"",(E11-G11))</f>
      </c>
      <c r="I11" s="31"/>
      <c r="J11" s="30"/>
      <c r="K11" s="30"/>
      <c r="L11" s="31"/>
      <c r="M11" s="30"/>
      <c r="N11" s="30"/>
      <c r="O11" s="30"/>
    </row>
    <row r="12" spans="1:15" ht="75" customHeight="1">
      <c r="A12" s="63"/>
      <c r="B12" s="141" t="s">
        <v>46</v>
      </c>
      <c r="C12" s="142"/>
      <c r="D12" s="142"/>
      <c r="E12" s="142"/>
      <c r="F12" s="142"/>
      <c r="G12" s="142"/>
      <c r="H12" s="142"/>
      <c r="I12" s="26"/>
      <c r="J12" s="26"/>
      <c r="K12" s="26"/>
      <c r="L12" s="26"/>
      <c r="M12" s="26"/>
      <c r="N12" s="26"/>
      <c r="O12" s="26"/>
    </row>
    <row r="13" spans="1:8" ht="18" customHeight="1">
      <c r="A13" s="145" t="s">
        <v>28</v>
      </c>
      <c r="B13" s="139"/>
      <c r="C13" s="147" t="s">
        <v>20</v>
      </c>
      <c r="D13" s="139" t="s">
        <v>0</v>
      </c>
      <c r="E13" s="139" t="s">
        <v>1</v>
      </c>
      <c r="F13" s="139"/>
      <c r="G13" s="139"/>
      <c r="H13" s="139" t="s">
        <v>21</v>
      </c>
    </row>
    <row r="14" spans="1:8" ht="15" customHeight="1">
      <c r="A14" s="146"/>
      <c r="B14" s="140"/>
      <c r="C14" s="148"/>
      <c r="D14" s="140"/>
      <c r="E14" s="140"/>
      <c r="F14" s="140"/>
      <c r="G14" s="140"/>
      <c r="H14" s="140"/>
    </row>
    <row r="15" spans="1:15" s="62" customFormat="1" ht="15">
      <c r="A15" s="32">
        <f>IF(Rechnen!$R$17=0,"",1)</f>
      </c>
      <c r="B15" s="61" t="str">
        <f>Rechnen!K17</f>
        <v>B1</v>
      </c>
      <c r="C15" s="61">
        <f>IF(Rechnen!$R$17=0,"",Rechnen!L17)</f>
      </c>
      <c r="D15" s="61">
        <f>IF(Rechnen!$R$17=0,"",Rechnen!M17)</f>
      </c>
      <c r="E15" s="61">
        <f>IF(Rechnen!$R$17=0,"",Rechnen!N17)</f>
      </c>
      <c r="F15" s="33" t="s">
        <v>9</v>
      </c>
      <c r="G15" s="61">
        <f>IF(Rechnen!$R$17=0,"",Rechnen!P17)</f>
      </c>
      <c r="H15" s="34">
        <f>IF(AND(E15="",G15=""),"",(E15-G15))</f>
      </c>
      <c r="I15" s="31"/>
      <c r="J15" s="30"/>
      <c r="K15" s="30"/>
      <c r="L15" s="31"/>
      <c r="M15" s="30"/>
      <c r="N15" s="30"/>
      <c r="O15" s="30"/>
    </row>
    <row r="16" spans="1:15" s="62" customFormat="1" ht="15">
      <c r="A16" s="32">
        <f>IF(Rechnen!$R$17=0,"",2)</f>
      </c>
      <c r="B16" s="61" t="str">
        <f>Rechnen!K18</f>
        <v>B2</v>
      </c>
      <c r="C16" s="61">
        <f>IF(Rechnen!$R$17=0,"",Rechnen!L18)</f>
      </c>
      <c r="D16" s="61">
        <f>IF(Rechnen!$R$17=0,"",Rechnen!M18)</f>
      </c>
      <c r="E16" s="61">
        <f>IF(Rechnen!$R$17=0,"",Rechnen!N18)</f>
      </c>
      <c r="F16" s="33" t="s">
        <v>9</v>
      </c>
      <c r="G16" s="61">
        <f>IF(Rechnen!$R$17=0,"",Rechnen!P18)</f>
      </c>
      <c r="H16" s="34">
        <f>IF(AND(E16="",G16=""),"",(E16-G16))</f>
      </c>
      <c r="I16" s="31"/>
      <c r="J16" s="30"/>
      <c r="K16" s="30"/>
      <c r="L16" s="31"/>
      <c r="M16" s="30"/>
      <c r="N16" s="30"/>
      <c r="O16" s="30"/>
    </row>
    <row r="17" spans="1:15" s="62" customFormat="1" ht="15">
      <c r="A17" s="32">
        <f>IF(Rechnen!$R$17=0,"",3)</f>
      </c>
      <c r="B17" s="61" t="str">
        <f>Rechnen!K19</f>
        <v>B3</v>
      </c>
      <c r="C17" s="61">
        <f>IF(Rechnen!$R$17=0,"",Rechnen!L19)</f>
      </c>
      <c r="D17" s="61">
        <f>IF(Rechnen!$R$17=0,"",Rechnen!M19)</f>
      </c>
      <c r="E17" s="61">
        <f>IF(Rechnen!$R$17=0,"",Rechnen!N19)</f>
      </c>
      <c r="F17" s="33" t="s">
        <v>9</v>
      </c>
      <c r="G17" s="61">
        <f>IF(Rechnen!$R$17=0,"",Rechnen!P19)</f>
      </c>
      <c r="H17" s="34">
        <f>IF(AND(E17="",G17=""),"",(E17-G17))</f>
      </c>
      <c r="I17" s="31"/>
      <c r="J17" s="30"/>
      <c r="K17" s="30"/>
      <c r="L17" s="31"/>
      <c r="M17" s="30"/>
      <c r="N17" s="30"/>
      <c r="O17" s="30"/>
    </row>
    <row r="18" spans="1:15" s="62" customFormat="1" ht="15">
      <c r="A18" s="32">
        <f>IF(Rechnen!$R$17=0,"",4)</f>
      </c>
      <c r="B18" s="61" t="str">
        <f>Rechnen!K20</f>
        <v>B4</v>
      </c>
      <c r="C18" s="61">
        <f>IF(Rechnen!$R$17=0,"",Rechnen!L20)</f>
      </c>
      <c r="D18" s="61">
        <f>IF(Rechnen!$R$17=0,"",Rechnen!M20)</f>
      </c>
      <c r="E18" s="61">
        <f>IF(Rechnen!$R$17=0,"",Rechnen!N20)</f>
      </c>
      <c r="F18" s="33" t="s">
        <v>9</v>
      </c>
      <c r="G18" s="61">
        <f>IF(Rechnen!$R$17=0,"",Rechnen!P20)</f>
      </c>
      <c r="H18" s="34">
        <f>IF(AND(E18="",G18=""),"",(E18-G18))</f>
      </c>
      <c r="I18" s="31"/>
      <c r="J18" s="30"/>
      <c r="K18" s="30"/>
      <c r="L18" s="31"/>
      <c r="M18" s="30"/>
      <c r="N18" s="30"/>
      <c r="O18" s="30"/>
    </row>
    <row r="19" spans="1:15" s="62" customFormat="1" ht="15">
      <c r="A19" s="32">
        <f>IF(Rechnen!$R$17=0,"",5)</f>
      </c>
      <c r="B19" s="61" t="str">
        <f>Rechnen!K21</f>
        <v>B5</v>
      </c>
      <c r="C19" s="61">
        <f>IF(Rechnen!$R$17=0,"",Rechnen!L21)</f>
      </c>
      <c r="D19" s="61">
        <f>IF(Rechnen!$R$17=0,"",Rechnen!M21)</f>
      </c>
      <c r="E19" s="61">
        <f>IF(Rechnen!$R$17=0,"",Rechnen!N21)</f>
      </c>
      <c r="F19" s="33" t="s">
        <v>9</v>
      </c>
      <c r="G19" s="61">
        <f>IF(Rechnen!$R$17=0,"",Rechnen!P21)</f>
      </c>
      <c r="H19" s="34">
        <f>IF(AND(E19="",G19=""),"",(E19-G19))</f>
      </c>
      <c r="I19" s="31"/>
      <c r="J19" s="30"/>
      <c r="K19" s="30"/>
      <c r="L19" s="31"/>
      <c r="M19" s="30"/>
      <c r="N19" s="30"/>
      <c r="O19" s="30"/>
    </row>
    <row r="20" spans="1:15" s="62" customFormat="1" ht="15">
      <c r="A20" s="32">
        <f>IF(Rechnen!$R$17=0,"",6)</f>
      </c>
      <c r="B20" s="61" t="str">
        <f>Rechnen!K22</f>
        <v>B6</v>
      </c>
      <c r="C20" s="61">
        <f>IF(Rechnen!$R$17=0,"",Rechnen!L22)</f>
      </c>
      <c r="D20" s="61">
        <f>IF(Rechnen!$R$17=0,"",Rechnen!M22)</f>
      </c>
      <c r="E20" s="61">
        <f>IF(Rechnen!$R$17=0,"",Rechnen!N22)</f>
      </c>
      <c r="F20" s="33" t="s">
        <v>9</v>
      </c>
      <c r="G20" s="61">
        <f>IF(Rechnen!$R$17=0,"",Rechnen!P22)</f>
      </c>
      <c r="H20" s="34">
        <f>IF(AND(E20="",G20=""),"",(E20-G20))</f>
      </c>
      <c r="I20" s="31"/>
      <c r="J20" s="30"/>
      <c r="K20" s="30"/>
      <c r="L20" s="31"/>
      <c r="M20" s="30"/>
      <c r="N20" s="30"/>
      <c r="O20" s="30"/>
    </row>
    <row r="21" spans="1:15" s="62" customFormat="1" ht="15" hidden="1">
      <c r="A21" s="32">
        <f>IF(Rechnen!$R$17=0,"",7)</f>
      </c>
      <c r="B21" s="61">
        <f>Rechnen!K23</f>
        <v>0</v>
      </c>
      <c r="C21" s="61">
        <f>IF(Rechnen!$R$17=0,"",Rechnen!L23)</f>
      </c>
      <c r="D21" s="61">
        <f>IF(Rechnen!$R$17=0,"",Rechnen!M23)</f>
      </c>
      <c r="E21" s="61">
        <f>IF(Rechnen!$R$17=0,"",Rechnen!N23)</f>
      </c>
      <c r="F21" s="33" t="s">
        <v>9</v>
      </c>
      <c r="G21" s="61">
        <f>IF(Rechnen!$R$17=0,"",Rechnen!P23)</f>
      </c>
      <c r="H21" s="34">
        <f>IF(AND(E21="",G21=""),"",(E21-G21))</f>
      </c>
      <c r="I21" s="31"/>
      <c r="J21" s="30"/>
      <c r="K21" s="30"/>
      <c r="L21" s="31"/>
      <c r="M21" s="30"/>
      <c r="N21" s="30"/>
      <c r="O21" s="30"/>
    </row>
  </sheetData>
  <sheetProtection password="E760" sheet="1" objects="1" scenarios="1"/>
  <mergeCells count="9">
    <mergeCell ref="E13:G14"/>
    <mergeCell ref="H13:H14"/>
    <mergeCell ref="B12:H12"/>
    <mergeCell ref="B1:H1"/>
    <mergeCell ref="E2:G2"/>
    <mergeCell ref="A13:A14"/>
    <mergeCell ref="B13:B14"/>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2005&amp;"Arial,Standard"&amp;10
&amp;12Stadion-Halle - Wiesloch &amp;R&amp;"Arial,Fett"&amp;12 18.12.2005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W32"/>
  <sheetViews>
    <sheetView zoomScale="75" zoomScaleNormal="75" zoomScalePageLayoutView="0" workbookViewId="0" topLeftCell="A1">
      <selection activeCell="S26" sqref="S26"/>
    </sheetView>
  </sheetViews>
  <sheetFormatPr defaultColWidth="11.421875" defaultRowHeight="12.75"/>
  <cols>
    <col min="1" max="1" width="3.7109375" style="8" bestFit="1"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3" width="7.421875" style="10" customWidth="1"/>
    <col min="24" max="16384" width="11.421875" style="12" customWidth="1"/>
  </cols>
  <sheetData>
    <row r="1" ht="47.25" customHeight="1">
      <c r="R1" s="11"/>
    </row>
    <row r="2" spans="1:23" ht="43.5" customHeight="1">
      <c r="A2" s="13" t="s">
        <v>16</v>
      </c>
      <c r="B2" s="14" t="s">
        <v>17</v>
      </c>
      <c r="C2" s="14"/>
      <c r="D2" s="14" t="s">
        <v>17</v>
      </c>
      <c r="E2" s="149" t="s">
        <v>7</v>
      </c>
      <c r="F2" s="149"/>
      <c r="G2" s="149"/>
      <c r="H2" s="55" t="s">
        <v>18</v>
      </c>
      <c r="I2" s="55" t="s">
        <v>19</v>
      </c>
      <c r="J2" s="15"/>
      <c r="K2" s="14" t="s">
        <v>52</v>
      </c>
      <c r="L2" s="16" t="s">
        <v>20</v>
      </c>
      <c r="M2" s="16" t="s">
        <v>0</v>
      </c>
      <c r="N2" s="150" t="s">
        <v>1</v>
      </c>
      <c r="O2" s="150"/>
      <c r="P2" s="150"/>
      <c r="Q2" s="16" t="s">
        <v>21</v>
      </c>
      <c r="R2" s="11" t="s">
        <v>25</v>
      </c>
      <c r="S2" s="10" t="s">
        <v>22</v>
      </c>
      <c r="T2" s="10" t="s">
        <v>23</v>
      </c>
      <c r="U2" s="10" t="s">
        <v>24</v>
      </c>
      <c r="V2" s="10" t="s">
        <v>29</v>
      </c>
      <c r="W2" s="10" t="s">
        <v>30</v>
      </c>
    </row>
    <row r="3" spans="1:23" ht="12.75">
      <c r="A3" s="17">
        <f>Spielplan!$B12</f>
        <v>1</v>
      </c>
      <c r="B3" s="64" t="str">
        <f>Spielplan!$E12</f>
        <v>A1</v>
      </c>
      <c r="C3" s="65" t="s">
        <v>8</v>
      </c>
      <c r="D3" s="66" t="str">
        <f>Spielplan!$G12</f>
        <v>A2</v>
      </c>
      <c r="E3" s="14">
        <f>IF(Spielplan!$H12="","",Spielplan!$H12)</f>
      </c>
      <c r="F3" s="14" t="s">
        <v>9</v>
      </c>
      <c r="G3" s="14">
        <f>IF(Spielplan!$J12="","",Spielplan!$J12)</f>
      </c>
      <c r="H3" s="56">
        <f aca="true" t="shared" si="0" ref="H3:H32">IF(OR($E3="",$G3=""),"",IF(E3&gt;G3,3,IF(E3=G3,1,0)))</f>
      </c>
      <c r="I3" s="56">
        <f aca="true" t="shared" si="1" ref="I3:I32">IF(OR($E3="",$G3=""),"",IF(G3&gt;E3,3,IF(E3=G3,1,0)))</f>
      </c>
      <c r="K3" s="67" t="str">
        <f>Vorgaben!A2</f>
        <v>A1</v>
      </c>
      <c r="L3" s="18">
        <f aca="true" t="shared" si="2" ref="L3:L8">SUM(S3:W3)</f>
        <v>0</v>
      </c>
      <c r="M3" s="18">
        <f>SUM(H3,I11,H15,H23,H27)</f>
        <v>0</v>
      </c>
      <c r="N3" s="14">
        <f>SUM(E3,G11,E15,E23,E27)</f>
        <v>0</v>
      </c>
      <c r="O3" s="14" t="s">
        <v>9</v>
      </c>
      <c r="P3" s="14">
        <f>SUM(G3,E11,G15,G23,G27)</f>
        <v>0</v>
      </c>
      <c r="Q3" s="14">
        <f aca="true" t="shared" si="3" ref="Q3:Q8">N3-P3</f>
        <v>0</v>
      </c>
      <c r="R3" s="10">
        <f>SUM(L3:L11)/2</f>
        <v>0</v>
      </c>
      <c r="S3" s="10">
        <f>IF(OR($E3="",$G3=""),0,1)</f>
        <v>0</v>
      </c>
      <c r="T3" s="10">
        <f>IF(OR($E11="",$G11=""),0,1)</f>
        <v>0</v>
      </c>
      <c r="U3" s="10">
        <f>IF(OR($E15="",$G15=""),0,1)</f>
        <v>0</v>
      </c>
      <c r="V3" s="10">
        <f>IF(OR($E23="",$G23=""),0,1)</f>
        <v>0</v>
      </c>
      <c r="W3" s="10">
        <f>IF(OR($E27="",$G27=""),0,1)</f>
        <v>0</v>
      </c>
    </row>
    <row r="4" spans="1:23" ht="12.75">
      <c r="A4" s="17">
        <f>Spielplan!$B13</f>
        <v>2</v>
      </c>
      <c r="B4" s="64" t="str">
        <f>Spielplan!$E13</f>
        <v>A3</v>
      </c>
      <c r="C4" s="65" t="s">
        <v>8</v>
      </c>
      <c r="D4" s="66" t="str">
        <f>Spielplan!$G13</f>
        <v>A4</v>
      </c>
      <c r="E4" s="14">
        <f>IF(Spielplan!$H13="","",Spielplan!$H13)</f>
      </c>
      <c r="F4" s="14" t="s">
        <v>9</v>
      </c>
      <c r="G4" s="14">
        <f>IF(Spielplan!$J13="","",Spielplan!$J13)</f>
      </c>
      <c r="H4" s="56">
        <f t="shared" si="0"/>
      </c>
      <c r="I4" s="56">
        <f t="shared" si="1"/>
      </c>
      <c r="K4" s="67" t="str">
        <f>Vorgaben!A3</f>
        <v>A2</v>
      </c>
      <c r="L4" s="18">
        <f t="shared" si="2"/>
        <v>0</v>
      </c>
      <c r="M4" s="18">
        <f>SUM(I3,H9,I17,H22,I28)</f>
        <v>0</v>
      </c>
      <c r="N4" s="14">
        <f>SUM(G3,E9,G17,E22,G28)</f>
        <v>0</v>
      </c>
      <c r="O4" s="14" t="s">
        <v>9</v>
      </c>
      <c r="P4" s="14">
        <f>SUM(E3,G9,E17,G22,E28)</f>
        <v>0</v>
      </c>
      <c r="Q4" s="14">
        <f t="shared" si="3"/>
        <v>0</v>
      </c>
      <c r="S4" s="10">
        <f>IF(OR($E3="",$G3=""),0,1)</f>
        <v>0</v>
      </c>
      <c r="T4" s="10">
        <f>IF(OR($E9="",$G9=""),0,1)</f>
        <v>0</v>
      </c>
      <c r="U4" s="10">
        <f>IF(OR($E17="",$G17=""),0,1)</f>
        <v>0</v>
      </c>
      <c r="V4" s="10">
        <f>IF(OR($E22="",$G22=""),0,1)</f>
        <v>0</v>
      </c>
      <c r="W4" s="10">
        <f>IF(OR($E28="",$G28=""),0,1)</f>
        <v>0</v>
      </c>
    </row>
    <row r="5" spans="1:23" ht="12.75">
      <c r="A5" s="17">
        <f>Spielplan!$B14</f>
        <v>3</v>
      </c>
      <c r="B5" s="64" t="str">
        <f>Spielplan!$E14</f>
        <v>A6</v>
      </c>
      <c r="C5" s="65" t="s">
        <v>8</v>
      </c>
      <c r="D5" s="66" t="str">
        <f>Spielplan!$G14</f>
        <v>A5</v>
      </c>
      <c r="E5" s="14">
        <f>IF(Spielplan!$H14="","",Spielplan!$H14)</f>
      </c>
      <c r="F5" s="14" t="s">
        <v>9</v>
      </c>
      <c r="G5" s="14">
        <f>IF(Spielplan!$J14="","",Spielplan!$J14)</f>
      </c>
      <c r="H5" s="56">
        <f t="shared" si="0"/>
      </c>
      <c r="I5" s="56">
        <f t="shared" si="1"/>
      </c>
      <c r="K5" s="67" t="str">
        <f>Vorgaben!A4</f>
        <v>A3</v>
      </c>
      <c r="L5" s="18">
        <f t="shared" si="2"/>
        <v>0</v>
      </c>
      <c r="M5" s="18">
        <f>SUM(H4,I9,I16,H21,I27)</f>
        <v>0</v>
      </c>
      <c r="N5" s="14">
        <f>SUM(E4,G9,G16,E21,G27)</f>
        <v>0</v>
      </c>
      <c r="O5" s="14" t="s">
        <v>9</v>
      </c>
      <c r="P5" s="14">
        <f>SUM(G4,E9,E16,G21,E27)</f>
        <v>0</v>
      </c>
      <c r="Q5" s="14">
        <f t="shared" si="3"/>
        <v>0</v>
      </c>
      <c r="S5" s="10">
        <f>IF(OR($E4="",$G4=""),0,1)</f>
        <v>0</v>
      </c>
      <c r="T5" s="10">
        <f>IF(OR($E9="",$G9=""),0,1)</f>
        <v>0</v>
      </c>
      <c r="U5" s="10">
        <f>IF(OR($E16="",$G16=""),0,1)</f>
        <v>0</v>
      </c>
      <c r="V5" s="10">
        <f>IF(OR($E21="",$G21=""),0,1)</f>
        <v>0</v>
      </c>
      <c r="W5" s="10">
        <f>IF(OR($E25="",$G25=""),0,1)</f>
        <v>0</v>
      </c>
    </row>
    <row r="6" spans="1:23" ht="12.75">
      <c r="A6" s="17">
        <f>Spielplan!$B15</f>
        <v>4</v>
      </c>
      <c r="B6" s="64" t="str">
        <f>Spielplan!$E15</f>
        <v>B2</v>
      </c>
      <c r="C6" s="65" t="s">
        <v>8</v>
      </c>
      <c r="D6" s="66" t="str">
        <f>Spielplan!$G15</f>
        <v>B1</v>
      </c>
      <c r="E6" s="14">
        <f>IF(Spielplan!$H15="","",Spielplan!$H15)</f>
      </c>
      <c r="F6" s="14" t="s">
        <v>9</v>
      </c>
      <c r="G6" s="14">
        <f>IF(Spielplan!$J15="","",Spielplan!$J15)</f>
      </c>
      <c r="H6" s="56">
        <f t="shared" si="0"/>
      </c>
      <c r="I6" s="56">
        <f t="shared" si="1"/>
      </c>
      <c r="K6" s="67" t="str">
        <f>Vorgaben!A5</f>
        <v>A4</v>
      </c>
      <c r="L6" s="18">
        <f t="shared" si="2"/>
        <v>0</v>
      </c>
      <c r="M6" s="18">
        <f>SUM(I4,H10,H17,I21,I29)</f>
        <v>0</v>
      </c>
      <c r="N6" s="14">
        <f>SUM(G4,E10,E17,G23,G29)</f>
        <v>0</v>
      </c>
      <c r="O6" s="14" t="s">
        <v>9</v>
      </c>
      <c r="P6" s="14">
        <f>SUM(E4,G10,G17,E23,E29)</f>
        <v>0</v>
      </c>
      <c r="Q6" s="14">
        <f t="shared" si="3"/>
        <v>0</v>
      </c>
      <c r="S6" s="10">
        <f>IF(OR($E4="",$G4=""),0,1)</f>
        <v>0</v>
      </c>
      <c r="T6" s="10">
        <f>IF(OR($E10="",$G10=""),0,1)</f>
        <v>0</v>
      </c>
      <c r="U6" s="10">
        <f>IF(OR($E17="",$G17=""),0,1)</f>
        <v>0</v>
      </c>
      <c r="V6" s="10">
        <f>IF(OR($E23="",$G23=""),0,1)</f>
        <v>0</v>
      </c>
      <c r="W6" s="10">
        <f>IF(OR($E29="",$G29=""),0,1)</f>
        <v>0</v>
      </c>
    </row>
    <row r="7" spans="1:23" ht="12.75">
      <c r="A7" s="17">
        <f>Spielplan!$B16</f>
        <v>5</v>
      </c>
      <c r="B7" s="64" t="str">
        <f>Spielplan!$E16</f>
        <v>B4</v>
      </c>
      <c r="C7" s="65" t="s">
        <v>8</v>
      </c>
      <c r="D7" s="66" t="str">
        <f>Spielplan!$G16</f>
        <v>B3</v>
      </c>
      <c r="E7" s="14">
        <f>IF(Spielplan!$H16="","",Spielplan!$H16)</f>
      </c>
      <c r="F7" s="14" t="s">
        <v>9</v>
      </c>
      <c r="G7" s="14">
        <f>IF(Spielplan!$J16="","",Spielplan!$J16)</f>
      </c>
      <c r="H7" s="56">
        <f t="shared" si="0"/>
      </c>
      <c r="I7" s="56">
        <f t="shared" si="1"/>
      </c>
      <c r="K7" s="67" t="str">
        <f>Vorgaben!A6</f>
        <v>A5</v>
      </c>
      <c r="L7" s="18">
        <f t="shared" si="2"/>
        <v>0</v>
      </c>
      <c r="M7" s="18">
        <f>SUM(I5,I10,I15,I21,H28)</f>
        <v>0</v>
      </c>
      <c r="N7" s="14">
        <f>SUM(G5,G10,G15,G21,E28)</f>
        <v>0</v>
      </c>
      <c r="O7" s="14" t="s">
        <v>9</v>
      </c>
      <c r="P7" s="14">
        <f>SUM(E5,E10,E15,E21,G28)</f>
        <v>0</v>
      </c>
      <c r="Q7" s="14">
        <f t="shared" si="3"/>
        <v>0</v>
      </c>
      <c r="S7" s="10">
        <f>IF(OR($E5="",$G5=""),0,1)</f>
        <v>0</v>
      </c>
      <c r="T7" s="10">
        <f>IF(OR($E10="",$G10=""),0,1)</f>
        <v>0</v>
      </c>
      <c r="U7" s="10">
        <f>IF(OR($E15="",$G15=""),0,1)</f>
        <v>0</v>
      </c>
      <c r="V7" s="10">
        <f>IF(OR($E21="",$G21=""),0,1)</f>
        <v>0</v>
      </c>
      <c r="W7" s="10">
        <f>IF(OR($E28="",$G28=""),0,1)</f>
        <v>0</v>
      </c>
    </row>
    <row r="8" spans="1:23" ht="12.75">
      <c r="A8" s="17">
        <f>Spielplan!$B17</f>
        <v>6</v>
      </c>
      <c r="B8" s="64" t="str">
        <f>Spielplan!$E17</f>
        <v>B6</v>
      </c>
      <c r="C8" s="65" t="s">
        <v>8</v>
      </c>
      <c r="D8" s="66" t="str">
        <f>Spielplan!$G17</f>
        <v>B5</v>
      </c>
      <c r="E8" s="14">
        <f>IF(Spielplan!$H17="","",Spielplan!$H17)</f>
      </c>
      <c r="F8" s="14" t="s">
        <v>9</v>
      </c>
      <c r="G8" s="14">
        <f>IF(Spielplan!$J17="","",Spielplan!$J17)</f>
      </c>
      <c r="H8" s="56">
        <f t="shared" si="0"/>
      </c>
      <c r="I8" s="56">
        <f t="shared" si="1"/>
      </c>
      <c r="K8" s="67" t="str">
        <f>Vorgaben!A7</f>
        <v>A6</v>
      </c>
      <c r="L8" s="18">
        <f t="shared" si="2"/>
        <v>0</v>
      </c>
      <c r="M8" s="18">
        <f>SUM(H5,H11,H16,I22,H29)</f>
        <v>0</v>
      </c>
      <c r="N8" s="14">
        <f>SUM(E5,E11,E16,G22,E29)</f>
        <v>0</v>
      </c>
      <c r="O8" s="14" t="s">
        <v>9</v>
      </c>
      <c r="P8" s="14">
        <f>SUM(G5,G11,G16,E22,G29)</f>
        <v>0</v>
      </c>
      <c r="Q8" s="14">
        <f t="shared" si="3"/>
        <v>0</v>
      </c>
      <c r="R8" s="19"/>
      <c r="S8" s="10">
        <f>IF(OR($E5="",$G5=""),0,1)</f>
        <v>0</v>
      </c>
      <c r="T8" s="10">
        <f>IF(OR($E11="",$G11=""),0,1)</f>
        <v>0</v>
      </c>
      <c r="U8" s="10">
        <f>IF(OR($E16="",$G16=""),0,1)</f>
        <v>0</v>
      </c>
      <c r="V8" s="10">
        <f>IF(OR($E22="",$G22=""),0,1)</f>
        <v>0</v>
      </c>
      <c r="W8" s="10">
        <f>IF(OR($E29="",$G29=""),0,1)</f>
        <v>0</v>
      </c>
    </row>
    <row r="9" spans="1:18" ht="12.75">
      <c r="A9" s="17">
        <f>Spielplan!$B18</f>
        <v>7</v>
      </c>
      <c r="B9" s="64" t="str">
        <f>Spielplan!$E18</f>
        <v>A2</v>
      </c>
      <c r="C9" s="65" t="s">
        <v>8</v>
      </c>
      <c r="D9" s="66" t="str">
        <f>Spielplan!$G18</f>
        <v>A3</v>
      </c>
      <c r="E9" s="14">
        <f>IF(Spielplan!$H18="","",Spielplan!$H18)</f>
      </c>
      <c r="F9" s="14" t="s">
        <v>9</v>
      </c>
      <c r="G9" s="14">
        <f>IF(Spielplan!$J18="","",Spielplan!$J18)</f>
      </c>
      <c r="H9" s="56">
        <f t="shared" si="0"/>
      </c>
      <c r="I9" s="56">
        <f t="shared" si="1"/>
      </c>
      <c r="K9" s="108"/>
      <c r="L9" s="18"/>
      <c r="M9" s="18"/>
      <c r="N9" s="14"/>
      <c r="O9" s="14"/>
      <c r="P9" s="14"/>
      <c r="Q9" s="14"/>
      <c r="R9" s="19"/>
    </row>
    <row r="10" spans="1:18" ht="12.75">
      <c r="A10" s="17">
        <f>Spielplan!$B19</f>
        <v>8</v>
      </c>
      <c r="B10" s="64" t="str">
        <f>Spielplan!$E19</f>
        <v>A4</v>
      </c>
      <c r="C10" s="65" t="s">
        <v>8</v>
      </c>
      <c r="D10" s="66" t="str">
        <f>Spielplan!$G19</f>
        <v>A5</v>
      </c>
      <c r="E10" s="14">
        <f>IF(Spielplan!$H19="","",Spielplan!$H19)</f>
      </c>
      <c r="F10" s="14" t="s">
        <v>9</v>
      </c>
      <c r="G10" s="14">
        <f>IF(Spielplan!$J19="","",Spielplan!$J19)</f>
      </c>
      <c r="H10" s="56">
        <f t="shared" si="0"/>
      </c>
      <c r="I10" s="56">
        <f t="shared" si="1"/>
      </c>
      <c r="K10" s="108"/>
      <c r="L10" s="18"/>
      <c r="M10" s="18"/>
      <c r="N10" s="14"/>
      <c r="O10" s="14"/>
      <c r="P10" s="14"/>
      <c r="Q10" s="14"/>
      <c r="R10" s="20"/>
    </row>
    <row r="11" spans="1:18" ht="12.75">
      <c r="A11" s="17">
        <f>Spielplan!$B20</f>
        <v>9</v>
      </c>
      <c r="B11" s="64" t="str">
        <f>Spielplan!$E20</f>
        <v>A6</v>
      </c>
      <c r="C11" s="65" t="s">
        <v>8</v>
      </c>
      <c r="D11" s="66" t="str">
        <f>Spielplan!$G20</f>
        <v>A1</v>
      </c>
      <c r="E11" s="14">
        <f>IF(Spielplan!$H20="","",Spielplan!$H20)</f>
      </c>
      <c r="F11" s="14" t="s">
        <v>9</v>
      </c>
      <c r="G11" s="14">
        <f>IF(Spielplan!$J20="","",Spielplan!$J20)</f>
      </c>
      <c r="H11" s="56">
        <f t="shared" si="0"/>
      </c>
      <c r="I11" s="56">
        <f t="shared" si="1"/>
      </c>
      <c r="J11" s="21"/>
      <c r="K11" s="108"/>
      <c r="L11" s="18"/>
      <c r="M11" s="18"/>
      <c r="N11" s="14"/>
      <c r="O11" s="14"/>
      <c r="P11" s="14"/>
      <c r="Q11" s="14"/>
      <c r="R11" s="21"/>
    </row>
    <row r="12" spans="1:17" ht="12.75">
      <c r="A12" s="17">
        <f>Spielplan!$B21</f>
        <v>10</v>
      </c>
      <c r="B12" s="64" t="str">
        <f>Spielplan!$E21</f>
        <v>B2</v>
      </c>
      <c r="C12" s="65" t="s">
        <v>8</v>
      </c>
      <c r="D12" s="66" t="str">
        <f>Spielplan!$G21</f>
        <v>B3</v>
      </c>
      <c r="E12" s="14">
        <f>IF(Spielplan!$H21="","",Spielplan!$H21)</f>
      </c>
      <c r="F12" s="14" t="s">
        <v>9</v>
      </c>
      <c r="G12" s="14">
        <f>IF(Spielplan!$J21="","",Spielplan!$J21)</f>
      </c>
      <c r="H12" s="56">
        <f t="shared" si="0"/>
      </c>
      <c r="I12" s="56">
        <f t="shared" si="1"/>
      </c>
      <c r="K12" s="68"/>
      <c r="L12" s="18"/>
      <c r="M12" s="18"/>
      <c r="N12" s="14"/>
      <c r="O12" s="14"/>
      <c r="P12" s="14"/>
      <c r="Q12" s="14"/>
    </row>
    <row r="13" spans="1:17" ht="12.75">
      <c r="A13" s="17">
        <f>Spielplan!$B22</f>
        <v>11</v>
      </c>
      <c r="B13" s="64" t="str">
        <f>Spielplan!$E22</f>
        <v>B1</v>
      </c>
      <c r="C13" s="65" t="s">
        <v>8</v>
      </c>
      <c r="D13" s="66" t="str">
        <f>Spielplan!$G22</f>
        <v>B6</v>
      </c>
      <c r="E13" s="14">
        <f>IF(Spielplan!$H22="","",Spielplan!$H22)</f>
      </c>
      <c r="F13" s="14" t="s">
        <v>9</v>
      </c>
      <c r="G13" s="14">
        <f>IF(Spielplan!$J22="","",Spielplan!$J22)</f>
      </c>
      <c r="H13" s="56">
        <f t="shared" si="0"/>
      </c>
      <c r="I13" s="56">
        <f t="shared" si="1"/>
      </c>
      <c r="K13" s="68"/>
      <c r="L13" s="18"/>
      <c r="M13" s="18"/>
      <c r="N13" s="14"/>
      <c r="O13" s="14"/>
      <c r="P13" s="14"/>
      <c r="Q13" s="14"/>
    </row>
    <row r="14" spans="1:18" ht="15.75" customHeight="1">
      <c r="A14" s="17">
        <f>Spielplan!$B23</f>
        <v>12</v>
      </c>
      <c r="B14" s="64" t="str">
        <f>Spielplan!$E23</f>
        <v>B4</v>
      </c>
      <c r="C14" s="65" t="s">
        <v>8</v>
      </c>
      <c r="D14" s="66" t="str">
        <f>Spielplan!$G23</f>
        <v>B5</v>
      </c>
      <c r="E14" s="14">
        <f>IF(Spielplan!$H23="","",Spielplan!$H23)</f>
      </c>
      <c r="F14" s="14" t="s">
        <v>9</v>
      </c>
      <c r="G14" s="14">
        <f>IF(Spielplan!$J23="","",Spielplan!$J23)</f>
      </c>
      <c r="H14" s="56">
        <f t="shared" si="0"/>
      </c>
      <c r="I14" s="56">
        <f t="shared" si="1"/>
      </c>
      <c r="K14" s="68"/>
      <c r="L14" s="18"/>
      <c r="M14" s="18"/>
      <c r="N14" s="14"/>
      <c r="O14" s="14"/>
      <c r="P14" s="14"/>
      <c r="Q14" s="14"/>
      <c r="R14" s="151" t="s">
        <v>42</v>
      </c>
    </row>
    <row r="15" spans="1:18" ht="12.75" customHeight="1">
      <c r="A15" s="17">
        <f>Spielplan!$B24</f>
        <v>13</v>
      </c>
      <c r="B15" s="64" t="str">
        <f>Spielplan!$E24</f>
        <v>A1</v>
      </c>
      <c r="C15" s="65" t="s">
        <v>8</v>
      </c>
      <c r="D15" s="66" t="str">
        <f>Spielplan!$G24</f>
        <v>A5</v>
      </c>
      <c r="E15" s="14">
        <f>IF(Spielplan!$H24="","",Spielplan!$H24)</f>
      </c>
      <c r="F15" s="14" t="s">
        <v>9</v>
      </c>
      <c r="G15" s="14">
        <f>IF(Spielplan!$J24="","",Spielplan!$J24)</f>
      </c>
      <c r="H15" s="56">
        <f t="shared" si="0"/>
      </c>
      <c r="I15" s="56">
        <f t="shared" si="1"/>
      </c>
      <c r="K15" s="152" t="s">
        <v>38</v>
      </c>
      <c r="L15" s="149" t="s">
        <v>20</v>
      </c>
      <c r="M15" s="149" t="s">
        <v>0</v>
      </c>
      <c r="N15" s="149" t="s">
        <v>1</v>
      </c>
      <c r="O15" s="149"/>
      <c r="P15" s="149"/>
      <c r="Q15" s="149" t="s">
        <v>21</v>
      </c>
      <c r="R15" s="151"/>
    </row>
    <row r="16" spans="1:18" ht="12.75" customHeight="1">
      <c r="A16" s="17">
        <f>Spielplan!$B25</f>
        <v>14</v>
      </c>
      <c r="B16" s="64" t="str">
        <f>Spielplan!$E25</f>
        <v>A6</v>
      </c>
      <c r="C16" s="65" t="s">
        <v>8</v>
      </c>
      <c r="D16" s="66" t="str">
        <f>Spielplan!$G25</f>
        <v>A3</v>
      </c>
      <c r="E16" s="14">
        <f>IF(Spielplan!$H25="","",Spielplan!$H25)</f>
      </c>
      <c r="F16" s="14" t="s">
        <v>9</v>
      </c>
      <c r="G16" s="14">
        <f>IF(Spielplan!$J25="","",Spielplan!$J25)</f>
      </c>
      <c r="H16" s="56">
        <f t="shared" si="0"/>
      </c>
      <c r="I16" s="56">
        <f t="shared" si="1"/>
      </c>
      <c r="K16" s="153"/>
      <c r="L16" s="149"/>
      <c r="M16" s="149"/>
      <c r="N16" s="149"/>
      <c r="O16" s="149"/>
      <c r="P16" s="149"/>
      <c r="Q16" s="149"/>
      <c r="R16" s="151"/>
    </row>
    <row r="17" spans="1:23" ht="15.75" customHeight="1">
      <c r="A17" s="17">
        <f>Spielplan!$B26</f>
        <v>15</v>
      </c>
      <c r="B17" s="64" t="str">
        <f>Spielplan!$E26</f>
        <v>A4</v>
      </c>
      <c r="C17" s="65" t="s">
        <v>8</v>
      </c>
      <c r="D17" s="66" t="str">
        <f>Spielplan!$G26</f>
        <v>A2</v>
      </c>
      <c r="E17" s="14">
        <f>IF(Spielplan!$H26="","",Spielplan!$H26)</f>
      </c>
      <c r="F17" s="14" t="s">
        <v>9</v>
      </c>
      <c r="G17" s="14">
        <f>IF(Spielplan!$J26="","",Spielplan!$J26)</f>
      </c>
      <c r="H17" s="56">
        <f t="shared" si="0"/>
      </c>
      <c r="I17" s="56">
        <f t="shared" si="1"/>
      </c>
      <c r="K17" s="69" t="str">
        <f>Vorgaben!B2</f>
        <v>B1</v>
      </c>
      <c r="L17" s="18">
        <f aca="true" t="shared" si="4" ref="L17:L22">SUM(S17:W17)</f>
        <v>0</v>
      </c>
      <c r="M17" s="18">
        <f>SUM(I6,H13,I18,H26,I30)</f>
        <v>0</v>
      </c>
      <c r="N17" s="14">
        <f>SUM(G6,E13,G18,E24,G30)</f>
        <v>0</v>
      </c>
      <c r="O17" s="14" t="s">
        <v>9</v>
      </c>
      <c r="P17" s="14">
        <f>SUM(E6,G13,E18,G26,E30)</f>
        <v>0</v>
      </c>
      <c r="Q17" s="14">
        <f aca="true" t="shared" si="5" ref="Q17:Q22">N17-P17</f>
        <v>0</v>
      </c>
      <c r="R17" s="10">
        <f>SUM(L17:L23)/2</f>
        <v>0</v>
      </c>
      <c r="S17" s="10">
        <f>IF(OR($E6="",$G6=""),0,1)</f>
        <v>0</v>
      </c>
      <c r="T17" s="10">
        <f>IF(OR($E13="",$G13=""),0,1)</f>
        <v>0</v>
      </c>
      <c r="U17" s="10">
        <f>IF(OR($E18="",$G18=""),0,1)</f>
        <v>0</v>
      </c>
      <c r="V17" s="10">
        <f>IF(OR($E26="",$G26=""),0,1)</f>
        <v>0</v>
      </c>
      <c r="W17" s="10">
        <f>IF(OR($E30="",$G30=""),0,1)</f>
        <v>0</v>
      </c>
    </row>
    <row r="18" spans="1:23" ht="12.75">
      <c r="A18" s="17">
        <f>Spielplan!$B27</f>
        <v>16</v>
      </c>
      <c r="B18" s="64" t="str">
        <f>Spielplan!$E27</f>
        <v>B5</v>
      </c>
      <c r="C18" s="65" t="s">
        <v>8</v>
      </c>
      <c r="D18" s="66" t="str">
        <f>Spielplan!$G27</f>
        <v>B1</v>
      </c>
      <c r="E18" s="14">
        <f>IF(Spielplan!$H27="","",Spielplan!$H27)</f>
      </c>
      <c r="F18" s="14" t="s">
        <v>9</v>
      </c>
      <c r="G18" s="14">
        <f>IF(Spielplan!$J27="","",Spielplan!$J27)</f>
      </c>
      <c r="H18" s="56">
        <f t="shared" si="0"/>
      </c>
      <c r="I18" s="56">
        <f t="shared" si="1"/>
      </c>
      <c r="K18" s="67" t="str">
        <f>Vorgaben!B3</f>
        <v>B2</v>
      </c>
      <c r="L18" s="18">
        <f t="shared" si="4"/>
        <v>0</v>
      </c>
      <c r="M18" s="18">
        <f>SUM(H6,H12,H20,I25,I31)</f>
        <v>0</v>
      </c>
      <c r="N18" s="14">
        <f>SUM(E6,E12,E20,G25,G31)</f>
        <v>0</v>
      </c>
      <c r="O18" s="14" t="s">
        <v>9</v>
      </c>
      <c r="P18" s="14">
        <f>SUM(G6,G12,G20,E25,E31)</f>
        <v>0</v>
      </c>
      <c r="Q18" s="14">
        <f t="shared" si="5"/>
        <v>0</v>
      </c>
      <c r="R18" s="21"/>
      <c r="S18" s="10">
        <f>IF(OR($E6="",$G6=""),0,1)</f>
        <v>0</v>
      </c>
      <c r="T18" s="10">
        <f>IF(OR($E12="",$G12=""),0,1)</f>
        <v>0</v>
      </c>
      <c r="U18" s="10">
        <f>IF(OR($E20="",$G20=""),0,1)</f>
        <v>0</v>
      </c>
      <c r="V18" s="10">
        <f>IF(OR($E25="",$G25=""),0,1)</f>
        <v>0</v>
      </c>
      <c r="W18" s="10">
        <f>IF(OR($E31="",$G31=""),0,1)</f>
        <v>0</v>
      </c>
    </row>
    <row r="19" spans="1:23" ht="12.75">
      <c r="A19" s="17">
        <f>Spielplan!$B28</f>
        <v>17</v>
      </c>
      <c r="B19" s="64" t="str">
        <f>Spielplan!$E28</f>
        <v>B3</v>
      </c>
      <c r="C19" s="65" t="s">
        <v>8</v>
      </c>
      <c r="D19" s="66" t="str">
        <f>Spielplan!$G28</f>
        <v>B6</v>
      </c>
      <c r="E19" s="14">
        <f>IF(Spielplan!$H28="","",Spielplan!$H28)</f>
      </c>
      <c r="F19" s="14" t="s">
        <v>9</v>
      </c>
      <c r="G19" s="14">
        <f>IF(Spielplan!$J28="","",Spielplan!$J28)</f>
      </c>
      <c r="H19" s="56">
        <f t="shared" si="0"/>
      </c>
      <c r="I19" s="56">
        <f t="shared" si="1"/>
      </c>
      <c r="K19" s="67" t="str">
        <f>Vorgaben!B4</f>
        <v>B3</v>
      </c>
      <c r="L19" s="18">
        <f t="shared" si="4"/>
        <v>0</v>
      </c>
      <c r="M19" s="18">
        <f>SUM(I7,I12,H19,H24,H30)</f>
        <v>0</v>
      </c>
      <c r="N19" s="14">
        <f>SUM(G7,G12,E19,E24,E30)</f>
        <v>0</v>
      </c>
      <c r="O19" s="14" t="s">
        <v>9</v>
      </c>
      <c r="P19" s="14">
        <f>SUM(E7,E12,G19,G24,G30)</f>
        <v>0</v>
      </c>
      <c r="Q19" s="14">
        <f t="shared" si="5"/>
        <v>0</v>
      </c>
      <c r="S19" s="10">
        <f>IF(OR($E7="",$G7=""),0,1)</f>
        <v>0</v>
      </c>
      <c r="T19" s="10">
        <f>IF(OR($E13="",$G13=""),0,1)</f>
        <v>0</v>
      </c>
      <c r="U19" s="10">
        <f>IF(OR($E19="",$G19=""),0,1)</f>
        <v>0</v>
      </c>
      <c r="V19" s="10">
        <f>IF(OR($E24="",$G24=""),0,1)</f>
        <v>0</v>
      </c>
      <c r="W19" s="10">
        <f>IF(OR($E30="",$G30=""),0,1)</f>
        <v>0</v>
      </c>
    </row>
    <row r="20" spans="1:23" ht="12.75">
      <c r="A20" s="17">
        <f>Spielplan!$B29</f>
        <v>18</v>
      </c>
      <c r="B20" s="64" t="str">
        <f>Spielplan!$E29</f>
        <v>B2</v>
      </c>
      <c r="C20" s="65" t="s">
        <v>8</v>
      </c>
      <c r="D20" s="66" t="str">
        <f>Spielplan!$G29</f>
        <v>B4</v>
      </c>
      <c r="E20" s="14">
        <f>IF(Spielplan!$H29="","",Spielplan!$H29)</f>
      </c>
      <c r="F20" s="14" t="s">
        <v>9</v>
      </c>
      <c r="G20" s="14">
        <f>IF(Spielplan!$J29="","",Spielplan!$J29)</f>
      </c>
      <c r="H20" s="56">
        <f t="shared" si="0"/>
      </c>
      <c r="I20" s="56">
        <f t="shared" si="1"/>
      </c>
      <c r="K20" s="67" t="str">
        <f>Vorgaben!B5</f>
        <v>B4</v>
      </c>
      <c r="L20" s="18">
        <f t="shared" si="4"/>
        <v>0</v>
      </c>
      <c r="M20" s="18">
        <f>SUM(H7,H14,I20,I26,I32)</f>
        <v>0</v>
      </c>
      <c r="N20" s="14">
        <f>SUM(E7,E14,G20,G26,G32)</f>
        <v>0</v>
      </c>
      <c r="O20" s="14" t="s">
        <v>9</v>
      </c>
      <c r="P20" s="14">
        <f>SUM(G7,G14,E20,E26,E32)</f>
        <v>0</v>
      </c>
      <c r="Q20" s="14">
        <f t="shared" si="5"/>
        <v>0</v>
      </c>
      <c r="S20" s="10">
        <f>IF(OR($E7="",$G7=""),0,1)</f>
        <v>0</v>
      </c>
      <c r="T20" s="10">
        <f>IF(OR($E14="",$G14=""),0,1)</f>
        <v>0</v>
      </c>
      <c r="U20" s="10">
        <f>IF(OR($E20="",$G20=""),0,1)</f>
        <v>0</v>
      </c>
      <c r="V20" s="10">
        <f>IF(OR($E26="",$G26=""),0,1)</f>
        <v>0</v>
      </c>
      <c r="W20" s="10">
        <f>IF(OR($E32="",$G32=""),0,1)</f>
        <v>0</v>
      </c>
    </row>
    <row r="21" spans="1:23" ht="12.75">
      <c r="A21" s="17">
        <f>Spielplan!$B30</f>
        <v>19</v>
      </c>
      <c r="B21" s="64" t="str">
        <f>Spielplan!$E30</f>
        <v>A3</v>
      </c>
      <c r="C21" s="65" t="s">
        <v>8</v>
      </c>
      <c r="D21" s="66" t="str">
        <f>Spielplan!$G30</f>
        <v>A5</v>
      </c>
      <c r="E21" s="14">
        <f>IF(Spielplan!$H30="","",Spielplan!$H30)</f>
      </c>
      <c r="F21" s="14" t="s">
        <v>9</v>
      </c>
      <c r="G21" s="14">
        <f>IF(Spielplan!$J30="","",Spielplan!$J30)</f>
      </c>
      <c r="H21" s="56">
        <f t="shared" si="0"/>
      </c>
      <c r="I21" s="56">
        <f t="shared" si="1"/>
      </c>
      <c r="K21" s="67" t="str">
        <f>Vorgaben!B6</f>
        <v>B5</v>
      </c>
      <c r="L21" s="18">
        <f t="shared" si="4"/>
        <v>0</v>
      </c>
      <c r="M21" s="18">
        <f>SUM(I8,I14,H18,I24,H31)</f>
        <v>0</v>
      </c>
      <c r="N21" s="14">
        <f>SUM(G8,G14,E18,G24,E31)</f>
        <v>0</v>
      </c>
      <c r="O21" s="14" t="s">
        <v>9</v>
      </c>
      <c r="P21" s="14">
        <f>SUM(E8,E14,G18,E24,G31)</f>
        <v>0</v>
      </c>
      <c r="Q21" s="14">
        <f t="shared" si="5"/>
        <v>0</v>
      </c>
      <c r="R21" s="20"/>
      <c r="S21" s="10">
        <f>IF(OR($E8="",$G8=""),0,1)</f>
        <v>0</v>
      </c>
      <c r="T21" s="10">
        <f>IF(OR($E14="",$G14=""),0,1)</f>
        <v>0</v>
      </c>
      <c r="U21" s="10">
        <f>IF(OR($E18="",$G18=""),0,1)</f>
        <v>0</v>
      </c>
      <c r="V21" s="10">
        <f>IF(OR($E24="",$G24=""),0,1)</f>
        <v>0</v>
      </c>
      <c r="W21" s="10">
        <f>IF(OR($E31="",$G31=""),0,1)</f>
        <v>0</v>
      </c>
    </row>
    <row r="22" spans="1:23" ht="12.75">
      <c r="A22" s="17">
        <f>Spielplan!$B31</f>
        <v>20</v>
      </c>
      <c r="B22" s="64" t="str">
        <f>Spielplan!$E31</f>
        <v>A2</v>
      </c>
      <c r="C22" s="65" t="s">
        <v>8</v>
      </c>
      <c r="D22" s="66" t="str">
        <f>Spielplan!$G31</f>
        <v>A6</v>
      </c>
      <c r="E22" s="14">
        <f>IF(Spielplan!$H31="","",Spielplan!$H31)</f>
      </c>
      <c r="F22" s="14" t="s">
        <v>9</v>
      </c>
      <c r="G22" s="14">
        <f>IF(Spielplan!$J31="","",Spielplan!$J31)</f>
      </c>
      <c r="H22" s="56">
        <f t="shared" si="0"/>
      </c>
      <c r="I22" s="56">
        <f t="shared" si="1"/>
      </c>
      <c r="K22" s="67" t="str">
        <f>Vorgaben!B7</f>
        <v>B6</v>
      </c>
      <c r="L22" s="18">
        <f t="shared" si="4"/>
        <v>0</v>
      </c>
      <c r="M22" s="18">
        <f>SUM(H8,I13,I19,H25,H32)</f>
        <v>0</v>
      </c>
      <c r="N22" s="14">
        <f>SUM(E8,G13,G19,E25,E32)</f>
        <v>0</v>
      </c>
      <c r="O22" s="14" t="s">
        <v>9</v>
      </c>
      <c r="P22" s="14">
        <f>SUM(G8,E13,E19,G25,G32)</f>
        <v>0</v>
      </c>
      <c r="Q22" s="14">
        <f t="shared" si="5"/>
        <v>0</v>
      </c>
      <c r="R22" s="21"/>
      <c r="S22" s="10">
        <f>IF(OR($E8="",$G8=""),0,1)</f>
        <v>0</v>
      </c>
      <c r="T22" s="10">
        <f>IF(OR($E13="",$G13=""),0,1)</f>
        <v>0</v>
      </c>
      <c r="U22" s="10">
        <f>IF(OR($E19="",$G19=""),0,1)</f>
        <v>0</v>
      </c>
      <c r="V22" s="10">
        <f>IF(OR($E25="",$G25=""),0,1)</f>
        <v>0</v>
      </c>
      <c r="W22" s="10">
        <f>IF(OR($E32="",$G32=""),0,1)</f>
        <v>0</v>
      </c>
    </row>
    <row r="23" spans="1:17" ht="12.75">
      <c r="A23" s="17">
        <f>Spielplan!$B32</f>
        <v>21</v>
      </c>
      <c r="B23" s="64" t="str">
        <f>Spielplan!$E32</f>
        <v>A1</v>
      </c>
      <c r="C23" s="65" t="s">
        <v>8</v>
      </c>
      <c r="D23" s="66" t="str">
        <f>Spielplan!$G32</f>
        <v>A4</v>
      </c>
      <c r="E23" s="14">
        <f>IF(Spielplan!$H32="","",Spielplan!$H32)</f>
      </c>
      <c r="F23" s="14" t="s">
        <v>9</v>
      </c>
      <c r="G23" s="14">
        <f>IF(Spielplan!$J32="","",Spielplan!$J32)</f>
      </c>
      <c r="H23" s="56">
        <f t="shared" si="0"/>
      </c>
      <c r="I23" s="56">
        <f t="shared" si="1"/>
      </c>
      <c r="K23" s="108"/>
      <c r="L23" s="18"/>
      <c r="M23" s="18"/>
      <c r="N23" s="14"/>
      <c r="O23" s="14"/>
      <c r="P23" s="14"/>
      <c r="Q23" s="14"/>
    </row>
    <row r="24" spans="1:17" ht="12.75">
      <c r="A24" s="17">
        <f>Spielplan!$B33</f>
        <v>22</v>
      </c>
      <c r="B24" s="64" t="str">
        <f>Spielplan!$E33</f>
        <v>B3</v>
      </c>
      <c r="C24" s="65" t="s">
        <v>8</v>
      </c>
      <c r="D24" s="66" t="str">
        <f>Spielplan!$G33</f>
        <v>B5</v>
      </c>
      <c r="E24" s="14">
        <f>IF(Spielplan!$H33="","",Spielplan!$H33)</f>
      </c>
      <c r="F24" s="14" t="s">
        <v>9</v>
      </c>
      <c r="G24" s="14">
        <f>IF(Spielplan!$J33="","",Spielplan!$J33)</f>
      </c>
      <c r="H24" s="56">
        <f t="shared" si="0"/>
      </c>
      <c r="I24" s="56">
        <f t="shared" si="1"/>
      </c>
      <c r="L24" s="18"/>
      <c r="M24" s="18"/>
      <c r="N24" s="14"/>
      <c r="O24" s="14"/>
      <c r="P24" s="14"/>
      <c r="Q24" s="14"/>
    </row>
    <row r="25" spans="1:9" ht="12.75">
      <c r="A25" s="17">
        <f>Spielplan!$B34</f>
        <v>23</v>
      </c>
      <c r="B25" s="64" t="str">
        <f>Spielplan!$E34</f>
        <v>B6</v>
      </c>
      <c r="C25" s="65" t="s">
        <v>8</v>
      </c>
      <c r="D25" s="66" t="str">
        <f>Spielplan!$G34</f>
        <v>B2</v>
      </c>
      <c r="E25" s="14">
        <f>IF(Spielplan!$H34="","",Spielplan!$H34)</f>
      </c>
      <c r="F25" s="14" t="s">
        <v>9</v>
      </c>
      <c r="G25" s="14">
        <f>IF(Spielplan!$J34="","",Spielplan!$J34)</f>
      </c>
      <c r="H25" s="56">
        <f t="shared" si="0"/>
      </c>
      <c r="I25" s="56">
        <f t="shared" si="1"/>
      </c>
    </row>
    <row r="26" spans="1:10" ht="12.75">
      <c r="A26" s="17">
        <f>Spielplan!$B35</f>
        <v>24</v>
      </c>
      <c r="B26" s="64" t="str">
        <f>Spielplan!$E35</f>
        <v>B1</v>
      </c>
      <c r="C26" s="65" t="s">
        <v>8</v>
      </c>
      <c r="D26" s="66" t="str">
        <f>Spielplan!$G35</f>
        <v>B4</v>
      </c>
      <c r="E26" s="14">
        <f>IF(Spielplan!$H35="","",Spielplan!$H35)</f>
      </c>
      <c r="F26" s="14" t="s">
        <v>9</v>
      </c>
      <c r="G26" s="14">
        <f>IF(Spielplan!$J35="","",Spielplan!$J35)</f>
      </c>
      <c r="H26" s="56">
        <f t="shared" si="0"/>
      </c>
      <c r="I26" s="56">
        <f t="shared" si="1"/>
      </c>
      <c r="J26" s="22"/>
    </row>
    <row r="27" spans="1:9" ht="12.75">
      <c r="A27" s="17">
        <f>Spielplan!$B36</f>
        <v>25</v>
      </c>
      <c r="B27" s="64" t="str">
        <f>Spielplan!$E36</f>
        <v>A1</v>
      </c>
      <c r="C27" s="65" t="s">
        <v>8</v>
      </c>
      <c r="D27" s="66" t="str">
        <f>Spielplan!$G36</f>
        <v>A3</v>
      </c>
      <c r="E27" s="14">
        <f>IF(Spielplan!$H36="","",Spielplan!$H36)</f>
      </c>
      <c r="F27" s="14" t="s">
        <v>9</v>
      </c>
      <c r="G27" s="14">
        <f>IF(Spielplan!$J36="","",Spielplan!$J36)</f>
      </c>
      <c r="H27" s="56">
        <f t="shared" si="0"/>
      </c>
      <c r="I27" s="56">
        <f t="shared" si="1"/>
      </c>
    </row>
    <row r="28" spans="1:9" ht="12.75">
      <c r="A28" s="17">
        <f>Spielplan!$B37</f>
        <v>26</v>
      </c>
      <c r="B28" s="64" t="str">
        <f>Spielplan!$E37</f>
        <v>A5</v>
      </c>
      <c r="C28" s="65" t="s">
        <v>8</v>
      </c>
      <c r="D28" s="66" t="str">
        <f>Spielplan!$G37</f>
        <v>A2</v>
      </c>
      <c r="E28" s="14">
        <f>IF(Spielplan!$H37="","",Spielplan!$H37)</f>
      </c>
      <c r="F28" s="14" t="s">
        <v>9</v>
      </c>
      <c r="G28" s="14">
        <f>IF(Spielplan!$J37="","",Spielplan!$J37)</f>
      </c>
      <c r="H28" s="56">
        <f t="shared" si="0"/>
      </c>
      <c r="I28" s="56">
        <f t="shared" si="1"/>
      </c>
    </row>
    <row r="29" spans="1:9" ht="12.75">
      <c r="A29" s="17">
        <f>Spielplan!$B38</f>
        <v>27</v>
      </c>
      <c r="B29" s="64" t="str">
        <f>Spielplan!$E38</f>
        <v>A6</v>
      </c>
      <c r="C29" s="65" t="s">
        <v>8</v>
      </c>
      <c r="D29" s="66" t="str">
        <f>Spielplan!$G38</f>
        <v>A4</v>
      </c>
      <c r="E29" s="14">
        <f>IF(Spielplan!$H38="","",Spielplan!$H38)</f>
      </c>
      <c r="F29" s="14" t="s">
        <v>9</v>
      </c>
      <c r="G29" s="14">
        <f>IF(Spielplan!$J38="","",Spielplan!$J38)</f>
      </c>
      <c r="H29" s="56">
        <f t="shared" si="0"/>
      </c>
      <c r="I29" s="56">
        <f t="shared" si="1"/>
      </c>
    </row>
    <row r="30" spans="1:9" ht="12.75">
      <c r="A30" s="17">
        <f>Spielplan!$B39</f>
        <v>28</v>
      </c>
      <c r="B30" s="64" t="str">
        <f>Spielplan!$E39</f>
        <v>B3</v>
      </c>
      <c r="C30" s="65" t="s">
        <v>8</v>
      </c>
      <c r="D30" s="66" t="str">
        <f>Spielplan!$G39</f>
        <v>B1</v>
      </c>
      <c r="E30" s="14">
        <f>IF(Spielplan!$H39="","",Spielplan!$H39)</f>
      </c>
      <c r="F30" s="14" t="s">
        <v>9</v>
      </c>
      <c r="G30" s="14">
        <f>IF(Spielplan!$J39="","",Spielplan!$J39)</f>
      </c>
      <c r="H30" s="56">
        <f t="shared" si="0"/>
      </c>
      <c r="I30" s="56">
        <f t="shared" si="1"/>
      </c>
    </row>
    <row r="31" spans="1:9" ht="12.75">
      <c r="A31" s="17">
        <f>Spielplan!$B40</f>
        <v>29</v>
      </c>
      <c r="B31" s="64" t="str">
        <f>Spielplan!$E40</f>
        <v>B5</v>
      </c>
      <c r="C31" s="65" t="s">
        <v>8</v>
      </c>
      <c r="D31" s="66" t="str">
        <f>Spielplan!$G40</f>
        <v>B2</v>
      </c>
      <c r="E31" s="14">
        <f>IF(Spielplan!$H40="","",Spielplan!$H40)</f>
      </c>
      <c r="F31" s="14" t="s">
        <v>9</v>
      </c>
      <c r="G31" s="14">
        <f>IF(Spielplan!$J40="","",Spielplan!$J40)</f>
      </c>
      <c r="H31" s="56">
        <f t="shared" si="0"/>
      </c>
      <c r="I31" s="56">
        <f t="shared" si="1"/>
      </c>
    </row>
    <row r="32" spans="1:9" ht="12.75">
      <c r="A32" s="17">
        <f>Spielplan!$B41</f>
        <v>30</v>
      </c>
      <c r="B32" s="64" t="str">
        <f>Spielplan!$E41</f>
        <v>B6</v>
      </c>
      <c r="C32" s="65" t="s">
        <v>8</v>
      </c>
      <c r="D32" s="66" t="str">
        <f>Spielplan!$G41</f>
        <v>B4</v>
      </c>
      <c r="E32" s="14">
        <f>IF(Spielplan!$H41="","",Spielplan!$H41)</f>
      </c>
      <c r="F32" s="14" t="s">
        <v>9</v>
      </c>
      <c r="G32" s="14">
        <f>IF(Spielplan!$J41="","",Spielplan!$J41)</f>
      </c>
      <c r="H32" s="56">
        <f t="shared" si="0"/>
      </c>
      <c r="I32" s="56">
        <f t="shared" si="1"/>
      </c>
    </row>
    <row r="37" ht="12.75"/>
    <row r="38" ht="12.75"/>
    <row r="39" ht="12.75"/>
    <row r="40" ht="12.75"/>
  </sheetData>
  <sheetProtection/>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Heiligkreuz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Ministranten-Turnier 2005</dc:description>
  <cp:lastModifiedBy>PPROFGA-PAULATMA</cp:lastModifiedBy>
  <cp:lastPrinted>2012-01-06T22:18:49Z</cp:lastPrinted>
  <dcterms:created xsi:type="dcterms:W3CDTF">1999-01-27T19:57:19Z</dcterms:created>
  <dcterms:modified xsi:type="dcterms:W3CDTF">2015-03-26T07:11:47Z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