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SheetTabs="0" xWindow="240" yWindow="120" windowWidth="9120" windowHeight="4440" activeTab="3"/>
  </bookViews>
  <sheets>
    <sheet name="Info" sheetId="1" r:id="rId1"/>
    <sheet name="Hauptmenue" sheetId="2" r:id="rId2"/>
    <sheet name="Vorgaben" sheetId="3" r:id="rId3"/>
    <sheet name="Spielplan" sheetId="4" r:id="rId4"/>
    <sheet name="Gruppen-Tabellen" sheetId="5" r:id="rId5"/>
    <sheet name="Rechnen" sheetId="6" r:id="rId6"/>
  </sheets>
  <definedNames>
    <definedName name="_xlnm.Print_Area" localSheetId="4">'Gruppen-Tabellen'!$A$1:$I$22</definedName>
    <definedName name="_xlnm.Print_Area" localSheetId="2">'Vorgaben'!$A$1:$B$14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3.xml><?xml version="1.0" encoding="utf-8"?>
<comments xmlns="http://schemas.openxmlformats.org/spreadsheetml/2006/main">
  <authors>
    <author>Wickie</author>
  </authors>
  <commentList>
    <comment ref="C1" authorId="0">
      <text>
        <r>
          <rPr>
            <b/>
            <sz val="8"/>
            <rFont val="Tahoma"/>
            <family val="2"/>
          </rPr>
          <t>Wickie:</t>
        </r>
        <r>
          <rPr>
            <sz val="8"/>
            <rFont val="Tahoma"/>
            <family val="2"/>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2"/>
          </rPr>
          <t>Wickie:</t>
        </r>
        <r>
          <rPr>
            <sz val="8"/>
            <rFont val="Tahoma"/>
            <family val="2"/>
          </rPr>
          <t xml:space="preserve">
hier bitte die Spielzeit in hh:mm eintragen -wird dann im Zeitplan übernommen.</t>
        </r>
      </text>
    </comment>
    <comment ref="D5" authorId="0">
      <text>
        <r>
          <rPr>
            <b/>
            <sz val="8"/>
            <rFont val="Tahoma"/>
            <family val="2"/>
          </rPr>
          <t>Wickie:</t>
        </r>
        <r>
          <rPr>
            <sz val="8"/>
            <rFont val="Tahoma"/>
            <family val="2"/>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2"/>
          </rPr>
          <t>Wickie:</t>
        </r>
        <r>
          <rPr>
            <sz val="8"/>
            <rFont val="Tahoma"/>
            <family val="2"/>
          </rPr>
          <t xml:space="preserve">
hier bitte die gewünschte Pause nach dem letzten Gruppenspiel,
nach dem  Viertelfinale
und nach dem Halbfinale 
eintragen Format hh:mm
-5 Minuten sollten reichen-</t>
        </r>
      </text>
    </comment>
    <comment ref="D13" authorId="0">
      <text>
        <r>
          <rPr>
            <b/>
            <sz val="8"/>
            <rFont val="Tahoma"/>
            <family val="2"/>
          </rPr>
          <t>Wickie:</t>
        </r>
        <r>
          <rPr>
            <sz val="8"/>
            <rFont val="Tahoma"/>
            <family val="2"/>
          </rPr>
          <t xml:space="preserve">
hier Uhrzeit Beginn des 1. Spiels eintragen im Format hh:mm</t>
        </r>
      </text>
    </comment>
    <comment ref="D9" authorId="0">
      <text>
        <r>
          <rPr>
            <b/>
            <sz val="8"/>
            <rFont val="Tahoma"/>
            <family val="2"/>
          </rPr>
          <t>Wickie:</t>
        </r>
        <r>
          <rPr>
            <sz val="8"/>
            <rFont val="Tahoma"/>
            <family val="2"/>
          </rPr>
          <t xml:space="preserve">
hier bitte die gewünschte Pause nach dem letzten Gruppenspiel,
nach dem  Viertelfinale
und nach dem Halbfinale 
eintragen Format hh:mm
-5 Minuten sollten reichen-</t>
        </r>
      </text>
    </comment>
    <comment ref="D16" authorId="0">
      <text>
        <r>
          <rPr>
            <b/>
            <sz val="8"/>
            <rFont val="Tahoma"/>
            <family val="2"/>
          </rPr>
          <t>Wickie:</t>
        </r>
        <r>
          <rPr>
            <sz val="8"/>
            <rFont val="Tahoma"/>
            <family val="2"/>
          </rPr>
          <t xml:space="preserve">
hier Uhrzeit Beginn des 1. Spiels eintragen im Format hh:mm</t>
        </r>
      </text>
    </comment>
  </commentList>
</comments>
</file>

<file path=xl/comments5.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<sst xmlns="http://schemas.openxmlformats.org/spreadsheetml/2006/main" count="306" uniqueCount="92">
  <si>
    <t>Pkte</t>
  </si>
  <si>
    <t>Tore</t>
  </si>
  <si>
    <t>Dauer:</t>
  </si>
  <si>
    <t>Pause:</t>
  </si>
  <si>
    <t>Zeit</t>
  </si>
  <si>
    <t>Spiel Nr.</t>
  </si>
  <si>
    <t>Gruppe</t>
  </si>
  <si>
    <t>Ergebnis</t>
  </si>
  <si>
    <t>-</t>
  </si>
  <si>
    <t>:</t>
  </si>
  <si>
    <t>Vorgaben</t>
  </si>
  <si>
    <t>Spielzeit</t>
  </si>
  <si>
    <t>hh:mm</t>
  </si>
  <si>
    <t>(zwischen den Spielen)</t>
  </si>
  <si>
    <t>Turnier</t>
  </si>
  <si>
    <t>beginn:</t>
  </si>
  <si>
    <t>Spiel</t>
  </si>
  <si>
    <t>Mannschaft</t>
  </si>
  <si>
    <t>Punkte Mann-schaft Heim</t>
  </si>
  <si>
    <t>Punkte Mann-schaft Gast</t>
  </si>
  <si>
    <t>Spiele</t>
  </si>
  <si>
    <t>Diff.</t>
  </si>
  <si>
    <t>1. Spiel</t>
  </si>
  <si>
    <t>2. Spiel</t>
  </si>
  <si>
    <t>3. Spiel</t>
  </si>
  <si>
    <t>Summe aller Spiele Gruppe A</t>
  </si>
  <si>
    <t>Hauptmenue</t>
  </si>
  <si>
    <t>(Vorrunde)</t>
  </si>
  <si>
    <t>Platz</t>
  </si>
  <si>
    <t>4. Spiel</t>
  </si>
  <si>
    <t>5. Spiel</t>
  </si>
  <si>
    <t>Erster Gruppe A</t>
  </si>
  <si>
    <t>Spiel um den 3.Platz</t>
  </si>
  <si>
    <t>Finale</t>
  </si>
  <si>
    <t>Halbfinale</t>
  </si>
  <si>
    <t>Vorrunde</t>
  </si>
  <si>
    <t>Zweiter Gruppe B</t>
  </si>
  <si>
    <t>Zweiter Gruppe A</t>
  </si>
  <si>
    <t>Gruppe B</t>
  </si>
  <si>
    <t>(nach Vorrunde)</t>
  </si>
  <si>
    <t>Gruppe    B</t>
  </si>
  <si>
    <t>Gruppe    A</t>
  </si>
  <si>
    <t>Summe aller Spiele Gruppe B</t>
  </si>
  <si>
    <t>8. MS Gr. A</t>
  </si>
  <si>
    <t>9. MS Gr. A</t>
  </si>
  <si>
    <t>Tabelle  Gruppe   A</t>
  </si>
  <si>
    <r>
      <t xml:space="preserve">Tabelle  Gruppe   </t>
    </r>
    <r>
      <rPr>
        <b/>
        <i/>
        <sz val="18"/>
        <rFont val="Arial"/>
        <family val="2"/>
      </rPr>
      <t>B</t>
    </r>
  </si>
  <si>
    <t>A</t>
  </si>
  <si>
    <t>B</t>
  </si>
  <si>
    <t>Platz 1</t>
  </si>
  <si>
    <t>Platz 2</t>
  </si>
  <si>
    <t>Erster Gruppe B</t>
  </si>
  <si>
    <t>Gruppe A</t>
  </si>
  <si>
    <t>Platzierungen:</t>
  </si>
  <si>
    <t>1.</t>
  </si>
  <si>
    <t>2.</t>
  </si>
  <si>
    <t>3.</t>
  </si>
  <si>
    <t>4.</t>
  </si>
  <si>
    <t>5.</t>
  </si>
  <si>
    <t>6.</t>
  </si>
  <si>
    <t>7.</t>
  </si>
  <si>
    <t>8.</t>
  </si>
  <si>
    <t>9.</t>
  </si>
  <si>
    <t>10.</t>
  </si>
  <si>
    <t>11.</t>
  </si>
  <si>
    <t>12.</t>
  </si>
  <si>
    <t>(nach KO-Spiele)</t>
  </si>
  <si>
    <t>A1</t>
  </si>
  <si>
    <t>A2</t>
  </si>
  <si>
    <t>A3</t>
  </si>
  <si>
    <t>A4</t>
  </si>
  <si>
    <t>A5</t>
  </si>
  <si>
    <t>A6</t>
  </si>
  <si>
    <t>B1</t>
  </si>
  <si>
    <t>B2</t>
  </si>
  <si>
    <t>B3</t>
  </si>
  <si>
    <t>B4</t>
  </si>
  <si>
    <t>B5</t>
  </si>
  <si>
    <t>Platz 3</t>
  </si>
  <si>
    <t>Beginn</t>
  </si>
  <si>
    <t>Halbfinale:</t>
  </si>
  <si>
    <t>Viertelfinale</t>
  </si>
  <si>
    <t>Vierter Gruppe B</t>
  </si>
  <si>
    <t>Dritter Gruppe B</t>
  </si>
  <si>
    <t>Dritter Gruppe A</t>
  </si>
  <si>
    <t>Vierter Gruppe A</t>
  </si>
  <si>
    <t>Sieger Spiel 26</t>
  </si>
  <si>
    <t>Sieger Spiel 28</t>
  </si>
  <si>
    <t>Sieger Spiel 27</t>
  </si>
  <si>
    <t>Sieger Spiel 29</t>
  </si>
  <si>
    <t>Verlierer Halbfinale Spiel 30</t>
  </si>
  <si>
    <t>Sieger Halbfinale Spiel 30</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</si>
</sst>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s>
  <fonts count="82">
    <font>
      <sz val="10"/>
      <name val="Arial"/>
      <family val="0"/>
    </font>
    <font>
      <b/>
      <sz val="10"/>
      <name val="Arial"/>
      <family val="0"/>
    </font>
    <font>
      <i/>
      <sz val="10"/>
      <name val="Arial"/>
      <family val="0"/>
    </font>
    <font>
      <b/>
      <i/>
      <sz val="10"/>
      <name val="Arial"/>
      <family val="0"/>
    </font>
    <font>
      <b/>
      <u val="single"/>
      <sz val="10"/>
      <name val="Arial"/>
      <family val="2"/>
    </font>
    <font>
      <b/>
      <sz val="14"/>
      <name val="Arial"/>
      <family val="2"/>
    </font>
    <font>
      <b/>
      <sz val="8"/>
      <name val="Arial"/>
      <family val="2"/>
    </font>
    <font>
      <b/>
      <sz val="8"/>
      <name val="Tahoma"/>
      <family val="2"/>
    </font>
    <font>
      <sz val="8"/>
      <name val="Tahoma"/>
      <family val="2"/>
    </font>
    <font>
      <b/>
      <u val="single"/>
      <sz val="16"/>
      <color indexed="53"/>
      <name val="Arial"/>
      <family val="2"/>
    </font>
    <font>
      <b/>
      <u val="single"/>
      <sz val="16"/>
      <name val="Arial"/>
      <family val="2"/>
    </font>
    <font>
      <u val="single"/>
      <sz val="7.5"/>
      <color indexed="36"/>
      <name val="Arial"/>
      <family val="2"/>
    </font>
    <font>
      <u val="single"/>
      <sz val="7.5"/>
      <color indexed="12"/>
      <name val="Arial"/>
      <family val="2"/>
    </font>
    <font>
      <sz val="8"/>
      <name val="Arial"/>
      <family val="2"/>
    </font>
    <font>
      <b/>
      <sz val="14"/>
      <color indexed="10"/>
      <name val="Arial"/>
      <family val="2"/>
    </font>
    <font>
      <b/>
      <sz val="16"/>
      <color indexed="10"/>
      <name val="Arial"/>
      <family val="2"/>
    </font>
    <font>
      <sz val="12"/>
      <name val="Arial"/>
      <family val="2"/>
    </font>
    <font>
      <b/>
      <i/>
      <sz val="14"/>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9"/>
      <name val="Arial"/>
      <family val="2"/>
    </font>
    <font>
      <b/>
      <i/>
      <sz val="18"/>
      <name val="Arial"/>
      <family val="2"/>
    </font>
    <font>
      <b/>
      <sz val="26"/>
      <color indexed="9"/>
      <name val="Arial"/>
      <family val="2"/>
    </font>
    <font>
      <b/>
      <sz val="16"/>
      <color indexed="18"/>
      <name val="Arial"/>
      <family val="2"/>
    </font>
    <font>
      <b/>
      <sz val="12"/>
      <color indexed="28"/>
      <name val="Arial"/>
      <family val="2"/>
    </font>
    <font>
      <b/>
      <sz val="10"/>
      <color indexed="28"/>
      <name val="Arial"/>
      <family val="2"/>
    </font>
    <font>
      <b/>
      <sz val="12"/>
      <color indexed="10"/>
      <name val="Arial"/>
      <family val="2"/>
    </font>
    <font>
      <sz val="10"/>
      <color indexed="56"/>
      <name val="Arial"/>
      <family val="2"/>
    </font>
    <font>
      <b/>
      <sz val="10"/>
      <color indexed="56"/>
      <name val="Arial"/>
      <family val="2"/>
    </font>
    <font>
      <b/>
      <sz val="10"/>
      <color indexed="10"/>
      <name val="Arial"/>
      <family val="2"/>
    </font>
    <font>
      <b/>
      <sz val="11"/>
      <color indexed="10"/>
      <name val="Arial"/>
      <family val="2"/>
    </font>
    <font>
      <b/>
      <sz val="10"/>
      <color indexed="12"/>
      <name val="Arial"/>
      <family val="2"/>
    </font>
    <font>
      <sz val="10"/>
      <name val="Small Fonts"/>
      <family val="2"/>
    </font>
    <font>
      <sz val="6"/>
      <name val="Small Fonts"/>
      <family val="2"/>
    </font>
    <font>
      <sz val="8"/>
      <name val="Small Fonts"/>
      <family val="2"/>
    </font>
    <font>
      <sz val="10"/>
      <color indexed="9"/>
      <name val="Arial"/>
      <family val="2"/>
    </font>
    <font>
      <b/>
      <sz val="20"/>
      <color indexed="10"/>
      <name val="Arial"/>
      <family val="2"/>
    </font>
    <font>
      <b/>
      <sz val="11"/>
      <color indexed="56"/>
      <name val="Arial"/>
      <family val="2"/>
    </font>
    <font>
      <b/>
      <sz val="16"/>
      <color indexed="56"/>
      <name val="Arial"/>
      <family val="2"/>
    </font>
    <font>
      <b/>
      <sz val="11"/>
      <name val="Arial"/>
      <family val="2"/>
    </font>
    <font>
      <b/>
      <i/>
      <sz val="11"/>
      <name val="Arial"/>
      <family val="2"/>
    </font>
    <font>
      <b/>
      <sz val="6"/>
      <color indexed="16"/>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10"/>
        <bgColor indexed="64"/>
      </patternFill>
    </fill>
    <fill>
      <patternFill patternType="solid">
        <fgColor indexed="20"/>
        <bgColor indexed="64"/>
      </patternFill>
    </fill>
    <fill>
      <patternFill patternType="solid">
        <fgColor rgb="FF0070C0"/>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s>
  <borders count="3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style="thin"/>
      <top style="medium"/>
      <bottom style="thin"/>
    </border>
    <border>
      <left style="thin"/>
      <right style="medium"/>
      <top style="medium"/>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1" applyNumberFormat="0" applyAlignment="0" applyProtection="0"/>
    <xf numFmtId="0" fontId="67" fillId="26" borderId="2" applyNumberFormat="0" applyAlignment="0" applyProtection="0"/>
    <xf numFmtId="0" fontId="11" fillId="0" borderId="0" applyNumberFormat="0" applyFill="0" applyBorder="0" applyAlignment="0" applyProtection="0"/>
    <xf numFmtId="169" fontId="0" fillId="0" borderId="0" applyFont="0" applyFill="0" applyBorder="0" applyAlignment="0" applyProtection="0"/>
    <xf numFmtId="0" fontId="68" fillId="27" borderId="2" applyNumberFormat="0" applyAlignment="0" applyProtection="0"/>
    <xf numFmtId="0" fontId="69" fillId="0" borderId="3" applyNumberFormat="0" applyFill="0" applyAlignment="0" applyProtection="0"/>
    <xf numFmtId="0" fontId="70" fillId="0" borderId="0" applyNumberFormat="0" applyFill="0" applyBorder="0" applyAlignment="0" applyProtection="0"/>
    <xf numFmtId="0" fontId="71" fillId="28" borderId="0" applyNumberFormat="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0" fontId="7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3" fillId="31" borderId="0" applyNumberFormat="0" applyBorder="0" applyAlignment="0" applyProtection="0"/>
    <xf numFmtId="0" fontId="0" fillId="0" borderId="0">
      <alignment/>
      <protection/>
    </xf>
    <xf numFmtId="0" fontId="74" fillId="0" borderId="0" applyNumberForma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9" fillId="0" borderId="0" applyNumberFormat="0" applyFill="0" applyBorder="0" applyAlignment="0" applyProtection="0"/>
    <xf numFmtId="0" fontId="80" fillId="32" borderId="9" applyNumberFormat="0" applyAlignment="0" applyProtection="0"/>
  </cellStyleXfs>
  <cellXfs count="167">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0"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3"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16" fillId="0" borderId="0" xfId="0" applyFont="1" applyFill="1" applyBorder="1" applyAlignment="1" applyProtection="1">
      <alignment vertical="center"/>
      <protection/>
    </xf>
    <xf numFmtId="0" fontId="17"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top"/>
      <protection/>
    </xf>
    <xf numFmtId="0" fontId="16" fillId="0" borderId="0" xfId="0" applyFont="1" applyFill="1" applyBorder="1" applyAlignment="1" applyProtection="1">
      <alignment horizontal="center"/>
      <protection locked="0"/>
    </xf>
    <xf numFmtId="0" fontId="16" fillId="0" borderId="0" xfId="0" applyFont="1" applyFill="1" applyBorder="1" applyAlignment="1" applyProtection="1">
      <alignment/>
      <protection locked="0"/>
    </xf>
    <xf numFmtId="0" fontId="16" fillId="0" borderId="10" xfId="0" applyFont="1" applyFill="1" applyBorder="1" applyAlignment="1" applyProtection="1">
      <alignment horizontal="center"/>
      <protection/>
    </xf>
    <xf numFmtId="0" fontId="16" fillId="0" borderId="11" xfId="0" applyFont="1" applyFill="1" applyBorder="1" applyAlignment="1" applyProtection="1">
      <alignment horizontal="center" vertical="center"/>
      <protection/>
    </xf>
    <xf numFmtId="0" fontId="16" fillId="0" borderId="12" xfId="0" applyFont="1" applyFill="1" applyBorder="1" applyAlignment="1" applyProtection="1">
      <alignment horizontal="center" vertical="center"/>
      <protection/>
    </xf>
    <xf numFmtId="0" fontId="16" fillId="0" borderId="0" xfId="0" applyFont="1" applyFill="1" applyBorder="1" applyAlignment="1" applyProtection="1">
      <alignment horizontal="left"/>
      <protection/>
    </xf>
    <xf numFmtId="0" fontId="16" fillId="0" borderId="0" xfId="0" applyFont="1" applyFill="1" applyBorder="1" applyAlignment="1" applyProtection="1">
      <alignment/>
      <protection/>
    </xf>
    <xf numFmtId="0" fontId="18" fillId="0" borderId="0" xfId="0" applyFont="1" applyFill="1" applyBorder="1" applyAlignment="1" applyProtection="1">
      <alignment horizontal="right"/>
      <protection/>
    </xf>
    <xf numFmtId="0" fontId="16" fillId="0" borderId="0" xfId="0" applyFont="1" applyFill="1" applyBorder="1" applyAlignment="1" applyProtection="1">
      <alignment horizontal="center"/>
      <protection/>
    </xf>
    <xf numFmtId="0" fontId="16" fillId="0" borderId="0" xfId="0" applyFont="1" applyFill="1" applyBorder="1" applyAlignment="1" applyProtection="1">
      <alignment horizontal="centerContinuous"/>
      <protection/>
    </xf>
    <xf numFmtId="20" fontId="21" fillId="0" borderId="0" xfId="0" applyNumberFormat="1" applyFont="1" applyFill="1" applyBorder="1" applyAlignment="1" applyProtection="1">
      <alignment horizontal="center" vertical="center"/>
      <protection/>
    </xf>
    <xf numFmtId="0" fontId="21" fillId="0" borderId="0" xfId="0" applyFont="1" applyFill="1" applyBorder="1" applyAlignment="1" applyProtection="1">
      <alignment/>
      <protection/>
    </xf>
    <xf numFmtId="0" fontId="21" fillId="0" borderId="0" xfId="0" applyFont="1" applyFill="1" applyBorder="1" applyAlignment="1" applyProtection="1">
      <alignment/>
      <protection locked="0"/>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20"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38" borderId="0" xfId="0" applyNumberFormat="1" applyFont="1" applyFill="1" applyAlignment="1" applyProtection="1">
      <alignment horizontal="center"/>
      <protection locked="0"/>
    </xf>
    <xf numFmtId="0" fontId="0" fillId="33" borderId="0" xfId="0" applyFont="1" applyFill="1" applyAlignment="1" applyProtection="1">
      <alignment/>
      <protection/>
    </xf>
    <xf numFmtId="0" fontId="4" fillId="33" borderId="0" xfId="0" applyFont="1" applyFill="1" applyAlignment="1" applyProtection="1">
      <alignment/>
      <protection/>
    </xf>
    <xf numFmtId="0" fontId="0" fillId="33" borderId="0" xfId="0" applyFont="1" applyFill="1" applyAlignment="1" applyProtection="1">
      <alignment horizontal="center"/>
      <protection/>
    </xf>
    <xf numFmtId="0" fontId="0" fillId="33" borderId="0" xfId="0" applyFont="1" applyFill="1" applyAlignment="1" applyProtection="1">
      <alignment horizontal="right"/>
      <protection/>
    </xf>
    <xf numFmtId="0" fontId="0" fillId="33" borderId="0" xfId="0" applyFont="1" applyFill="1" applyAlignment="1" applyProtection="1">
      <alignment horizontal="left"/>
      <protection/>
    </xf>
    <xf numFmtId="0" fontId="0" fillId="33" borderId="0" xfId="0" applyFont="1" applyFill="1" applyAlignment="1" applyProtection="1">
      <alignment horizontal="center" vertical="center"/>
      <protection/>
    </xf>
    <xf numFmtId="0" fontId="13"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173" fontId="20" fillId="33" borderId="0" xfId="0" applyNumberFormat="1" applyFont="1" applyFill="1" applyAlignment="1" applyProtection="1">
      <alignment horizontal="center"/>
      <protection/>
    </xf>
    <xf numFmtId="0" fontId="0" fillId="33" borderId="0" xfId="0" applyFont="1" applyFill="1" applyAlignment="1" applyProtection="1">
      <alignment horizontal="center" vertical="center"/>
      <protection locked="0"/>
    </xf>
    <xf numFmtId="0" fontId="16" fillId="0" borderId="10" xfId="0" applyFont="1" applyFill="1" applyBorder="1" applyAlignment="1" applyProtection="1">
      <alignment horizontal="center" vertical="center"/>
      <protection/>
    </xf>
    <xf numFmtId="0" fontId="16" fillId="0" borderId="0" xfId="0" applyFont="1" applyAlignment="1">
      <alignment/>
    </xf>
    <xf numFmtId="0" fontId="4" fillId="0" borderId="0" xfId="0" applyFont="1" applyFill="1" applyBorder="1" applyAlignment="1" applyProtection="1">
      <alignment horizontal="center" vertical="center" wrapText="1"/>
      <protection/>
    </xf>
    <xf numFmtId="0" fontId="13" fillId="0" borderId="0" xfId="0" applyFont="1" applyFill="1" applyBorder="1" applyAlignment="1" applyProtection="1">
      <alignment horizontal="right" vertical="center"/>
      <protection/>
    </xf>
    <xf numFmtId="0" fontId="6"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left" vertical="center"/>
      <protection/>
    </xf>
    <xf numFmtId="0" fontId="13" fillId="0" borderId="10" xfId="0" applyFont="1" applyFill="1" applyBorder="1" applyAlignment="1">
      <alignment horizontal="center" vertical="center"/>
    </xf>
    <xf numFmtId="0" fontId="13" fillId="0" borderId="0" xfId="0" applyFont="1" applyBorder="1" applyAlignment="1" applyProtection="1">
      <alignment/>
      <protection/>
    </xf>
    <xf numFmtId="0" fontId="13" fillId="33" borderId="10" xfId="0" applyFont="1" applyFill="1" applyBorder="1" applyAlignment="1">
      <alignment horizontal="center" vertical="center"/>
    </xf>
    <xf numFmtId="0" fontId="6" fillId="33" borderId="0" xfId="0" applyFont="1" applyFill="1" applyAlignment="1" applyProtection="1">
      <alignment horizontal="center" wrapText="1"/>
      <protection/>
    </xf>
    <xf numFmtId="0" fontId="5" fillId="33" borderId="0" xfId="0" applyFont="1" applyFill="1" applyAlignment="1" applyProtection="1">
      <alignment horizontal="centerContinuous" wrapText="1"/>
      <protection/>
    </xf>
    <xf numFmtId="0" fontId="0" fillId="33" borderId="10" xfId="0" applyFont="1" applyFill="1" applyBorder="1" applyAlignment="1" applyProtection="1">
      <alignment horizontal="right"/>
      <protection locked="0"/>
    </xf>
    <xf numFmtId="0" fontId="0" fillId="33" borderId="10" xfId="0" applyFont="1" applyFill="1" applyBorder="1" applyAlignment="1" applyProtection="1">
      <alignment horizontal="left"/>
      <protection locked="0"/>
    </xf>
    <xf numFmtId="0" fontId="0" fillId="33" borderId="0" xfId="0" applyFont="1" applyFill="1" applyAlignment="1" applyProtection="1">
      <alignment horizontal="center"/>
      <protection/>
    </xf>
    <xf numFmtId="0" fontId="28" fillId="39" borderId="0" xfId="0" applyFont="1" applyFill="1" applyBorder="1" applyAlignment="1">
      <alignment horizontal="center" vertical="center"/>
    </xf>
    <xf numFmtId="0" fontId="0" fillId="37" borderId="0" xfId="0" applyFill="1" applyBorder="1" applyAlignment="1">
      <alignment/>
    </xf>
    <xf numFmtId="0" fontId="0" fillId="0" borderId="0" xfId="53">
      <alignment/>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protection/>
    </xf>
    <xf numFmtId="0" fontId="13" fillId="33" borderId="0" xfId="0" applyFont="1" applyFill="1" applyAlignment="1" applyProtection="1">
      <alignment horizontal="center"/>
      <protection/>
    </xf>
    <xf numFmtId="0" fontId="0" fillId="33" borderId="0" xfId="0" applyFont="1" applyFill="1" applyAlignment="1" applyProtection="1">
      <alignment/>
      <protection/>
    </xf>
    <xf numFmtId="0" fontId="38" fillId="33" borderId="0" xfId="0" applyFont="1" applyFill="1" applyAlignment="1" applyProtection="1">
      <alignment horizontal="center" vertical="center"/>
      <protection/>
    </xf>
    <xf numFmtId="0" fontId="39" fillId="33" borderId="0" xfId="0" applyFont="1" applyFill="1" applyAlignment="1" applyProtection="1">
      <alignment horizontal="center"/>
      <protection/>
    </xf>
    <xf numFmtId="0" fontId="0" fillId="33" borderId="0" xfId="0" applyFont="1" applyFill="1" applyAlignment="1" applyProtection="1">
      <alignment horizontal="center" vertical="center"/>
      <protection/>
    </xf>
    <xf numFmtId="0" fontId="0" fillId="33" borderId="0" xfId="0" applyFont="1" applyFill="1" applyAlignment="1" applyProtection="1">
      <alignment horizontal="right"/>
      <protection/>
    </xf>
    <xf numFmtId="0" fontId="0" fillId="33" borderId="0" xfId="0" applyFont="1" applyFill="1" applyAlignment="1" applyProtection="1">
      <alignment horizontal="centerContinuous"/>
      <protection/>
    </xf>
    <xf numFmtId="0" fontId="39" fillId="33" borderId="0" xfId="0" applyFont="1" applyFill="1" applyAlignment="1" applyProtection="1">
      <alignment horizontal="left"/>
      <protection/>
    </xf>
    <xf numFmtId="0" fontId="40" fillId="33" borderId="0" xfId="0" applyFont="1" applyFill="1" applyAlignment="1" applyProtection="1">
      <alignment horizontal="center"/>
      <protection/>
    </xf>
    <xf numFmtId="0" fontId="0" fillId="33" borderId="13" xfId="0" applyFont="1" applyFill="1" applyBorder="1" applyAlignment="1" applyProtection="1">
      <alignment horizontal="left"/>
      <protection locked="0"/>
    </xf>
    <xf numFmtId="0" fontId="41" fillId="33" borderId="0" xfId="0" applyFont="1" applyFill="1" applyAlignment="1" applyProtection="1">
      <alignment horizontal="center" vertical="center"/>
      <protection locked="0"/>
    </xf>
    <xf numFmtId="0" fontId="6" fillId="33" borderId="0" xfId="0" applyFont="1" applyFill="1" applyAlignment="1" applyProtection="1">
      <alignment horizontal="center" textRotation="90" wrapText="1"/>
      <protection/>
    </xf>
    <xf numFmtId="0" fontId="13" fillId="33" borderId="0" xfId="0" applyFont="1" applyFill="1" applyAlignment="1" applyProtection="1">
      <alignment horizontal="center"/>
      <protection/>
    </xf>
    <xf numFmtId="173" fontId="20" fillId="34" borderId="0" xfId="0" applyNumberFormat="1" applyFont="1" applyFill="1" applyAlignment="1" applyProtection="1">
      <alignment horizontal="center"/>
      <protection/>
    </xf>
    <xf numFmtId="0" fontId="26" fillId="34" borderId="0" xfId="0" applyFont="1" applyFill="1" applyAlignment="1" applyProtection="1">
      <alignment horizontal="center" vertical="center"/>
      <protection/>
    </xf>
    <xf numFmtId="0" fontId="0" fillId="34" borderId="0" xfId="0" applyFont="1" applyFill="1" applyAlignment="1" applyProtection="1">
      <alignment horizontal="center"/>
      <protection/>
    </xf>
    <xf numFmtId="0" fontId="13" fillId="34" borderId="0" xfId="0" applyFont="1" applyFill="1" applyAlignment="1" applyProtection="1">
      <alignment horizontal="center"/>
      <protection/>
    </xf>
    <xf numFmtId="0" fontId="0" fillId="34" borderId="0" xfId="0" applyFont="1" applyFill="1" applyAlignment="1" applyProtection="1">
      <alignment horizontal="right"/>
      <protection/>
    </xf>
    <xf numFmtId="0" fontId="0" fillId="34" borderId="0" xfId="0" applyFont="1" applyFill="1" applyAlignment="1" applyProtection="1">
      <alignment horizontal="center"/>
      <protection/>
    </xf>
    <xf numFmtId="0" fontId="0" fillId="34" borderId="0" xfId="0" applyFont="1" applyFill="1" applyAlignment="1" applyProtection="1">
      <alignment horizontal="left"/>
      <protection/>
    </xf>
    <xf numFmtId="0" fontId="6" fillId="33" borderId="0" xfId="0" applyFont="1" applyFill="1" applyAlignment="1" applyProtection="1">
      <alignment horizontal="left" textRotation="90" wrapText="1"/>
      <protection/>
    </xf>
    <xf numFmtId="0" fontId="0" fillId="33" borderId="13" xfId="0" applyFont="1" applyFill="1" applyBorder="1" applyAlignment="1" applyProtection="1">
      <alignment horizontal="right"/>
      <protection locked="0"/>
    </xf>
    <xf numFmtId="0" fontId="0" fillId="33" borderId="0" xfId="0" applyFont="1" applyFill="1" applyAlignment="1" applyProtection="1">
      <alignment vertical="center"/>
      <protection/>
    </xf>
    <xf numFmtId="0" fontId="46" fillId="33" borderId="10" xfId="0" applyFont="1" applyFill="1" applyBorder="1" applyAlignment="1" applyProtection="1">
      <alignment horizontal="right" vertical="center"/>
      <protection/>
    </xf>
    <xf numFmtId="0" fontId="0" fillId="33" borderId="0" xfId="0" applyFont="1" applyFill="1" applyBorder="1" applyAlignment="1" applyProtection="1">
      <alignment/>
      <protection/>
    </xf>
    <xf numFmtId="20" fontId="1" fillId="40" borderId="0" xfId="0" applyNumberFormat="1" applyFont="1" applyFill="1" applyAlignment="1" applyProtection="1">
      <alignment horizontal="center"/>
      <protection locked="0"/>
    </xf>
    <xf numFmtId="0" fontId="13" fillId="0" borderId="0" xfId="0" applyFont="1" applyFill="1" applyBorder="1" applyAlignment="1">
      <alignment horizontal="center" vertical="center"/>
    </xf>
    <xf numFmtId="0" fontId="1" fillId="34" borderId="14" xfId="0" applyFont="1" applyFill="1" applyBorder="1" applyAlignment="1" applyProtection="1">
      <alignment horizontal="center"/>
      <protection locked="0"/>
    </xf>
    <xf numFmtId="0" fontId="1" fillId="33" borderId="0" xfId="0" applyFont="1" applyFill="1" applyAlignment="1" applyProtection="1">
      <alignment horizontal="center"/>
      <protection/>
    </xf>
    <xf numFmtId="0" fontId="26" fillId="33" borderId="0" xfId="0" applyFont="1" applyFill="1" applyBorder="1" applyAlignment="1" applyProtection="1">
      <alignment horizontal="center"/>
      <protection locked="0"/>
    </xf>
    <xf numFmtId="20" fontId="1" fillId="41" borderId="0" xfId="0" applyNumberFormat="1" applyFont="1" applyFill="1" applyAlignment="1" applyProtection="1">
      <alignment horizontal="center"/>
      <protection locked="0"/>
    </xf>
    <xf numFmtId="0" fontId="0" fillId="34" borderId="15" xfId="0" applyFont="1" applyFill="1" applyBorder="1" applyAlignment="1" applyProtection="1">
      <alignment horizontal="right"/>
      <protection locked="0"/>
    </xf>
    <xf numFmtId="0" fontId="0" fillId="34" borderId="15" xfId="0" applyFont="1" applyFill="1" applyBorder="1" applyAlignment="1" applyProtection="1">
      <alignment horizontal="left"/>
      <protection locked="0"/>
    </xf>
    <xf numFmtId="173" fontId="20" fillId="33" borderId="14" xfId="0" applyNumberFormat="1" applyFont="1" applyFill="1" applyBorder="1" applyAlignment="1" applyProtection="1">
      <alignment horizontal="center"/>
      <protection/>
    </xf>
    <xf numFmtId="0" fontId="26" fillId="34" borderId="14" xfId="0" applyFont="1" applyFill="1" applyBorder="1" applyAlignment="1" applyProtection="1">
      <alignment horizontal="center" vertical="center"/>
      <protection/>
    </xf>
    <xf numFmtId="0" fontId="0" fillId="33" borderId="14" xfId="0" applyFont="1" applyFill="1" applyBorder="1" applyAlignment="1" applyProtection="1">
      <alignment horizontal="center"/>
      <protection/>
    </xf>
    <xf numFmtId="0" fontId="13" fillId="33" borderId="14" xfId="0" applyFont="1" applyFill="1" applyBorder="1" applyAlignment="1" applyProtection="1">
      <alignment horizontal="center"/>
      <protection/>
    </xf>
    <xf numFmtId="0" fontId="0" fillId="33" borderId="14" xfId="0" applyFont="1" applyFill="1" applyBorder="1" applyAlignment="1" applyProtection="1">
      <alignment horizontal="right"/>
      <protection/>
    </xf>
    <xf numFmtId="0" fontId="0" fillId="33" borderId="14" xfId="0" applyFont="1" applyFill="1" applyBorder="1" applyAlignment="1" applyProtection="1">
      <alignment horizontal="center"/>
      <protection/>
    </xf>
    <xf numFmtId="0" fontId="0" fillId="33" borderId="14" xfId="0" applyFont="1" applyFill="1" applyBorder="1" applyAlignment="1" applyProtection="1">
      <alignment horizontal="left"/>
      <protection/>
    </xf>
    <xf numFmtId="173" fontId="20" fillId="34" borderId="14" xfId="0" applyNumberFormat="1" applyFont="1" applyFill="1" applyBorder="1" applyAlignment="1" applyProtection="1">
      <alignment horizontal="center"/>
      <protection/>
    </xf>
    <xf numFmtId="0" fontId="0" fillId="34" borderId="14" xfId="0" applyFont="1" applyFill="1" applyBorder="1" applyAlignment="1" applyProtection="1">
      <alignment horizontal="center"/>
      <protection/>
    </xf>
    <xf numFmtId="0" fontId="13" fillId="34" borderId="14" xfId="0" applyFont="1" applyFill="1" applyBorder="1" applyAlignment="1" applyProtection="1">
      <alignment horizontal="center"/>
      <protection/>
    </xf>
    <xf numFmtId="0" fontId="0" fillId="34" borderId="14" xfId="0" applyFont="1" applyFill="1" applyBorder="1" applyAlignment="1" applyProtection="1">
      <alignment horizontal="right"/>
      <protection/>
    </xf>
    <xf numFmtId="0" fontId="0" fillId="34" borderId="14" xfId="0" applyFont="1" applyFill="1" applyBorder="1" applyAlignment="1" applyProtection="1">
      <alignment horizontal="center"/>
      <protection/>
    </xf>
    <xf numFmtId="0" fontId="0" fillId="34" borderId="14" xfId="0" applyFont="1" applyFill="1" applyBorder="1" applyAlignment="1" applyProtection="1">
      <alignment horizontal="left"/>
      <protection/>
    </xf>
    <xf numFmtId="0" fontId="9" fillId="42" borderId="16" xfId="0" applyFont="1" applyFill="1" applyBorder="1" applyAlignment="1">
      <alignment horizontal="center" vertical="center"/>
    </xf>
    <xf numFmtId="0" fontId="9" fillId="42" borderId="0" xfId="0" applyFont="1" applyFill="1" applyBorder="1" applyAlignment="1">
      <alignment horizontal="center" vertical="center"/>
    </xf>
    <xf numFmtId="0" fontId="1" fillId="33" borderId="0" xfId="0" applyFont="1" applyFill="1" applyAlignment="1" applyProtection="1">
      <alignment horizontal="center" wrapText="1"/>
      <protection/>
    </xf>
    <xf numFmtId="0" fontId="41" fillId="33" borderId="0" xfId="0" applyFont="1" applyFill="1" applyBorder="1" applyAlignment="1">
      <alignment horizontal="left"/>
    </xf>
    <xf numFmtId="0" fontId="81" fillId="43" borderId="0" xfId="0" applyFont="1" applyFill="1"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0" fillId="0" borderId="22" xfId="0" applyBorder="1" applyAlignment="1">
      <alignment horizontal="left"/>
    </xf>
    <xf numFmtId="0" fontId="0" fillId="0" borderId="23" xfId="0" applyBorder="1" applyAlignment="1">
      <alignment horizontal="left"/>
    </xf>
    <xf numFmtId="0" fontId="4" fillId="33" borderId="24" xfId="0" applyFont="1" applyFill="1" applyBorder="1" applyAlignment="1" applyProtection="1">
      <alignment horizontal="center" vertical="center"/>
      <protection/>
    </xf>
    <xf numFmtId="0" fontId="4" fillId="33" borderId="25" xfId="0" applyFont="1" applyFill="1" applyBorder="1" applyAlignment="1" applyProtection="1">
      <alignment horizontal="center" vertical="center"/>
      <protection/>
    </xf>
    <xf numFmtId="0" fontId="4" fillId="33" borderId="26" xfId="0" applyFont="1" applyFill="1" applyBorder="1" applyAlignment="1" applyProtection="1">
      <alignment horizontal="center" vertical="center"/>
      <protection/>
    </xf>
    <xf numFmtId="0" fontId="0" fillId="0" borderId="27" xfId="0" applyBorder="1" applyAlignment="1">
      <alignment horizontal="left"/>
    </xf>
    <xf numFmtId="0" fontId="0" fillId="0" borderId="11" xfId="0" applyBorder="1" applyAlignment="1">
      <alignment horizontal="left"/>
    </xf>
    <xf numFmtId="0" fontId="0" fillId="0" borderId="28" xfId="0" applyBorder="1" applyAlignment="1">
      <alignment horizontal="left"/>
    </xf>
    <xf numFmtId="0" fontId="4" fillId="33" borderId="29" xfId="0" applyFont="1" applyFill="1" applyBorder="1" applyAlignment="1" applyProtection="1">
      <alignment horizontal="center"/>
      <protection/>
    </xf>
    <xf numFmtId="0" fontId="4" fillId="33" borderId="30" xfId="0" applyFont="1" applyFill="1" applyBorder="1" applyAlignment="1" applyProtection="1">
      <alignment horizontal="center"/>
      <protection/>
    </xf>
    <xf numFmtId="0" fontId="26" fillId="33" borderId="10" xfId="0" applyFont="1" applyFill="1" applyBorder="1" applyAlignment="1" applyProtection="1">
      <alignment horizontal="center"/>
      <protection locked="0"/>
    </xf>
    <xf numFmtId="0" fontId="19" fillId="33" borderId="0" xfId="0" applyFont="1" applyFill="1" applyAlignment="1" applyProtection="1">
      <alignment horizontal="center"/>
      <protection/>
    </xf>
    <xf numFmtId="0" fontId="19" fillId="33" borderId="0" xfId="0" applyFont="1" applyFill="1" applyAlignment="1" applyProtection="1">
      <alignment horizontal="center" vertical="center"/>
      <protection/>
    </xf>
    <xf numFmtId="0" fontId="21" fillId="33" borderId="10" xfId="0" applyFont="1" applyFill="1" applyBorder="1" applyAlignment="1" applyProtection="1">
      <alignment horizontal="center"/>
      <protection/>
    </xf>
    <xf numFmtId="0" fontId="0" fillId="33" borderId="0" xfId="0" applyFont="1" applyFill="1" applyAlignment="1" applyProtection="1">
      <alignment horizontal="right" vertical="center"/>
      <protection/>
    </xf>
    <xf numFmtId="0" fontId="45" fillId="33" borderId="0" xfId="0" applyFont="1" applyFill="1" applyAlignment="1" applyProtection="1">
      <alignment horizontal="center"/>
      <protection/>
    </xf>
    <xf numFmtId="0" fontId="3" fillId="33" borderId="0" xfId="0" applyFont="1" applyFill="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18" fillId="0" borderId="14" xfId="0" applyFont="1" applyFill="1" applyBorder="1" applyAlignment="1" applyProtection="1">
      <alignment horizontal="center" vertical="center"/>
      <protection/>
    </xf>
    <xf numFmtId="0" fontId="27" fillId="0" borderId="0" xfId="0" applyFont="1" applyFill="1" applyBorder="1" applyAlignment="1" applyProtection="1">
      <alignment horizontal="center"/>
      <protection/>
    </xf>
    <xf numFmtId="0" fontId="17" fillId="0" borderId="0" xfId="0" applyFont="1" applyFill="1" applyBorder="1" applyAlignment="1" applyProtection="1">
      <alignment horizontal="center"/>
      <protection/>
    </xf>
    <xf numFmtId="0" fontId="27" fillId="0" borderId="0"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protection/>
    </xf>
    <xf numFmtId="0" fontId="19" fillId="0" borderId="14"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0" fontId="13" fillId="0" borderId="0" xfId="0" applyFont="1" applyFill="1" applyBorder="1" applyAlignment="1" applyProtection="1">
      <alignment horizontal="center" wrapText="1"/>
      <protection/>
    </xf>
    <xf numFmtId="0" fontId="13" fillId="0" borderId="0" xfId="0" applyFont="1" applyFill="1" applyBorder="1" applyAlignment="1" applyProtection="1">
      <alignment horizontal="center"/>
      <protection/>
    </xf>
    <xf numFmtId="0" fontId="13" fillId="0" borderId="14" xfId="0" applyFont="1" applyFill="1" applyBorder="1" applyAlignment="1" applyProtection="1">
      <alignment horizontal="center"/>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59</xdr:row>
      <xdr:rowOff>0</xdr:rowOff>
    </xdr:to>
    <xdr:sp>
      <xdr:nvSpPr>
        <xdr:cNvPr id="1" name="TextBox 4"/>
        <xdr:cNvSpPr txBox="1">
          <a:spLocks noChangeArrowheads="1"/>
        </xdr:cNvSpPr>
      </xdr:nvSpPr>
      <xdr:spPr>
        <a:xfrm>
          <a:off x="1266825" y="266700"/>
          <a:ext cx="7534275" cy="36671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zur Vorrundentabelle</a:t>
          </a:r>
          <a:r>
            <a:rPr lang="en-US" cap="none" sz="1000" b="0" i="0" u="none" baseline="0">
              <a:latin typeface="Arial"/>
              <a:ea typeface="Arial"/>
              <a:cs typeface="Arial"/>
            </a:rPr>
            <a:t>" oder "</a:t>
          </a:r>
          <a:r>
            <a:rPr lang="en-US" cap="none" sz="1000" b="1" i="0" u="none" baseline="0">
              <a:solidFill>
                <a:srgbClr val="3333CC"/>
              </a:solidFill>
              <a:latin typeface="Arial"/>
              <a:ea typeface="Arial"/>
              <a:cs typeface="Arial"/>
            </a:rPr>
            <a:t>Gruppen Tabellen</a:t>
          </a:r>
          <a:r>
            <a:rPr lang="en-US" cap="none" sz="1000" b="0" i="0" u="none" baseline="0">
              <a:latin typeface="Arial"/>
              <a:ea typeface="Arial"/>
              <a:cs typeface="Arial"/>
            </a:rPr>
            <a:t>"</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den Tabelle.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entweder </a:t>
          </a:r>
          <a:r>
            <a:rPr lang="en-US" cap="none" sz="1000" b="1" i="0" u="none" baseline="0">
              <a:solidFill>
                <a:srgbClr val="3333CC"/>
              </a:solidFill>
              <a:latin typeface="Arial"/>
              <a:ea typeface="Arial"/>
              <a:cs typeface="Arial"/>
            </a:rPr>
            <a:t>Platzierungsspiele</a:t>
          </a:r>
          <a:r>
            <a:rPr lang="en-US" cap="none" sz="1000" b="1" i="0" u="none" baseline="0">
              <a:solidFill>
                <a:srgbClr val="FF0000"/>
              </a:solidFill>
              <a:latin typeface="Arial"/>
              <a:ea typeface="Arial"/>
              <a:cs typeface="Arial"/>
            </a:rPr>
            <a:t> oder der - </a:t>
          </a:r>
          <a:r>
            <a:rPr lang="en-US" cap="none" sz="1000" b="1" i="0" u="none" baseline="0">
              <a:solidFill>
                <a:srgbClr val="3333CC"/>
              </a:solidFill>
              <a:latin typeface="Arial"/>
              <a:ea typeface="Arial"/>
              <a:cs typeface="Arial"/>
            </a:rPr>
            <a:t>Halbfinalspiele</a:t>
          </a:r>
          <a:r>
            <a:rPr lang="en-US" cap="none" sz="1000" b="1" i="0" u="none" baseline="0">
              <a:solidFill>
                <a:srgbClr val="FF0000"/>
              </a:solidFill>
              <a:latin typeface="Arial"/>
              <a:ea typeface="Arial"/>
              <a:cs typeface="Arial"/>
            </a:rPr>
            <a:t>  eingetragen. 
</a:t>
          </a:r>
          <a:r>
            <a:rPr lang="en-US" cap="none" sz="1000" b="0" i="0" u="none" baseline="0">
              <a:latin typeface="Arial"/>
              <a:ea typeface="Arial"/>
              <a:cs typeface="Arial"/>
            </a:rPr>
            <a:t>Da es  vorkommen kann, dass eine Entscheidung über die Tabellenplatzierung aufgrund Gleichheit durch Strafstoßschießen erfolgt, können Sie ggfl. für</a:t>
          </a:r>
          <a:r>
            <a:rPr lang="en-US" cap="none" sz="1000" b="1" i="0" u="none" baseline="0">
              <a:solidFill>
                <a:srgbClr val="3333CC"/>
              </a:solidFill>
              <a:latin typeface="Arial"/>
              <a:ea typeface="Arial"/>
              <a:cs typeface="Arial"/>
            </a:rPr>
            <a:t> Platzierungsspiele-Halbfinale</a:t>
          </a:r>
          <a:r>
            <a:rPr lang="en-US" cap="none" sz="1000" b="0" i="0" u="none" baseline="0">
              <a:latin typeface="Arial"/>
              <a:ea typeface="Arial"/>
              <a:cs typeface="Arial"/>
            </a:rPr>
            <a:t> auch manuell die Mannschaften ändern, wenn eine andere Manschaft in die Begegnung übernommen werden soll, als vom System berechnet. (Ergebnisse von Strafstoßschießen können nicht programmiert werde). Hierzu die entsprechende Manschaften </a:t>
          </a:r>
          <a:r>
            <a:rPr lang="en-US" cap="none" sz="1100" b="1" i="0" u="none" baseline="0">
              <a:solidFill>
                <a:srgbClr val="FF0000"/>
              </a:solidFill>
              <a:latin typeface="Arial"/>
              <a:ea typeface="Arial"/>
              <a:cs typeface="Arial"/>
            </a:rPr>
            <a:t>manuell</a:t>
          </a:r>
          <a:r>
            <a:rPr lang="en-US" cap="none" sz="1000" b="0" i="0" u="none" baseline="0">
              <a:latin typeface="Arial"/>
              <a:ea typeface="Arial"/>
              <a:cs typeface="Arial"/>
            </a:rPr>
            <a:t> eintragen.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4">
      <selection activeCell="A1" sqref="A1"/>
    </sheetView>
  </sheetViews>
  <sheetFormatPr defaultColWidth="0.9921875" defaultRowHeight="5.25" customHeight="1"/>
  <cols>
    <col min="1" max="16384" width="0.9921875" style="76" customWidth="1"/>
  </cols>
  <sheetData/>
  <sheetProtection sheet="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MSPhotoEd.3" shapeId="691253" r:id="rId1"/>
  </oleObjects>
</worksheet>
</file>

<file path=xl/worksheets/sheet2.xml><?xml version="1.0" encoding="utf-8"?>
<worksheet xmlns="http://schemas.openxmlformats.org/spreadsheetml/2006/main" xmlns:r="http://schemas.openxmlformats.org/officeDocument/2006/relationships">
  <sheetPr codeName="Tabelle10"/>
  <dimension ref="A1:A4"/>
  <sheetViews>
    <sheetView zoomScale="277" zoomScaleNormal="277" zoomScalePageLayoutView="0" workbookViewId="0" topLeftCell="A1">
      <selection activeCell="A1" sqref="A1"/>
    </sheetView>
  </sheetViews>
  <sheetFormatPr defaultColWidth="11.421875" defaultRowHeight="12.75"/>
  <cols>
    <col min="1" max="1" width="86.57421875" style="23" customWidth="1"/>
    <col min="2" max="2" width="35.7109375" style="23" customWidth="1"/>
    <col min="3" max="16384" width="11.421875" style="23" customWidth="1"/>
  </cols>
  <sheetData>
    <row r="1" ht="75" customHeight="1">
      <c r="A1" s="74" t="s">
        <v>26</v>
      </c>
    </row>
    <row r="2" ht="112.5" customHeight="1">
      <c r="A2" s="75"/>
    </row>
    <row r="3" ht="112.5" customHeight="1">
      <c r="A3" s="75"/>
    </row>
    <row r="4" ht="150" customHeight="1">
      <c r="A4" s="24"/>
    </row>
    <row r="5" ht="49.5" customHeight="1"/>
    <row r="6" ht="49.5" customHeight="1"/>
    <row r="7" ht="49.5" customHeight="1"/>
    <row r="8" ht="49.5" customHeight="1"/>
    <row r="9" ht="49.5" customHeight="1"/>
  </sheetData>
  <sheetProtection/>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2"/>
  <dimension ref="A1:E24"/>
  <sheetViews>
    <sheetView zoomScale="115" zoomScaleNormal="115" zoomScalePageLayoutView="0" workbookViewId="0" topLeftCell="A1">
      <selection activeCell="B12" sqref="B12"/>
    </sheetView>
  </sheetViews>
  <sheetFormatPr defaultColWidth="11.421875" defaultRowHeight="12.75"/>
  <cols>
    <col min="1" max="1" width="32.8515625" style="2" customWidth="1"/>
    <col min="2" max="2" width="32.7109375" style="4" customWidth="1"/>
    <col min="3" max="3" width="8.7109375" style="3" customWidth="1"/>
    <col min="4" max="4" width="8.57421875" style="3" customWidth="1"/>
    <col min="5" max="5" width="5.421875" style="3" customWidth="1"/>
    <col min="6" max="16384" width="11.421875" style="3" customWidth="1"/>
  </cols>
  <sheetData>
    <row r="1" spans="1:5" s="1" customFormat="1" ht="33" customHeight="1">
      <c r="A1" s="7" t="s">
        <v>52</v>
      </c>
      <c r="B1" s="7" t="s">
        <v>38</v>
      </c>
      <c r="C1" s="125" t="s">
        <v>10</v>
      </c>
      <c r="D1" s="126"/>
      <c r="E1" s="126"/>
    </row>
    <row r="2" spans="1:4" ht="18" customHeight="1">
      <c r="A2" s="43" t="s">
        <v>67</v>
      </c>
      <c r="B2" s="44" t="s">
        <v>73</v>
      </c>
      <c r="C2" s="3" t="s">
        <v>11</v>
      </c>
      <c r="D2" s="4" t="s">
        <v>12</v>
      </c>
    </row>
    <row r="3" spans="1:4" ht="18" customHeight="1">
      <c r="A3" s="43" t="s">
        <v>68</v>
      </c>
      <c r="B3" s="44" t="s">
        <v>74</v>
      </c>
      <c r="C3" s="3" t="s">
        <v>2</v>
      </c>
      <c r="D3" s="45">
        <v>0.008333333333333333</v>
      </c>
    </row>
    <row r="4" spans="1:3" ht="18" customHeight="1">
      <c r="A4" s="43" t="s">
        <v>69</v>
      </c>
      <c r="B4" s="44" t="s">
        <v>75</v>
      </c>
      <c r="C4" s="3" t="s">
        <v>27</v>
      </c>
    </row>
    <row r="5" spans="1:4" ht="18" customHeight="1">
      <c r="A5" s="43" t="s">
        <v>70</v>
      </c>
      <c r="B5" s="44" t="s">
        <v>76</v>
      </c>
      <c r="C5" s="3" t="s">
        <v>3</v>
      </c>
      <c r="D5" s="46">
        <v>0.001388888888888889</v>
      </c>
    </row>
    <row r="6" spans="1:4" ht="18" customHeight="1">
      <c r="A6" s="43" t="s">
        <v>71</v>
      </c>
      <c r="B6" s="44" t="s">
        <v>77</v>
      </c>
      <c r="C6" s="6" t="s">
        <v>13</v>
      </c>
      <c r="D6" s="5"/>
    </row>
    <row r="7" spans="1:4" ht="18" customHeight="1">
      <c r="A7" s="43" t="s">
        <v>72</v>
      </c>
      <c r="B7" s="59"/>
      <c r="C7" s="3" t="s">
        <v>3</v>
      </c>
      <c r="D7" s="47">
        <v>0.03125</v>
      </c>
    </row>
    <row r="8" spans="1:3" ht="18" customHeight="1">
      <c r="A8" s="89"/>
      <c r="B8" s="59"/>
      <c r="C8" s="6" t="s">
        <v>39</v>
      </c>
    </row>
    <row r="9" spans="1:4" ht="18" customHeight="1">
      <c r="A9" s="89" t="s">
        <v>43</v>
      </c>
      <c r="B9" s="59"/>
      <c r="C9" s="3" t="s">
        <v>3</v>
      </c>
      <c r="D9" s="104">
        <v>0.006944444444444444</v>
      </c>
    </row>
    <row r="10" spans="1:3" ht="18" customHeight="1">
      <c r="A10" s="89" t="s">
        <v>44</v>
      </c>
      <c r="B10" s="59"/>
      <c r="C10" s="6" t="s">
        <v>66</v>
      </c>
    </row>
    <row r="11" spans="1:2" ht="18" customHeight="1">
      <c r="A11" s="59"/>
      <c r="B11" s="59"/>
    </row>
    <row r="12" spans="1:3" ht="18" customHeight="1">
      <c r="A12" s="59"/>
      <c r="B12" s="59"/>
      <c r="C12" s="3" t="s">
        <v>14</v>
      </c>
    </row>
    <row r="13" spans="1:4" ht="18" customHeight="1">
      <c r="A13" s="59"/>
      <c r="B13" s="59"/>
      <c r="C13" s="3" t="s">
        <v>15</v>
      </c>
      <c r="D13" s="48">
        <v>0.4166666666666667</v>
      </c>
    </row>
    <row r="14" ht="12.75">
      <c r="B14" s="2"/>
    </row>
    <row r="15" spans="2:3" ht="12.75">
      <c r="B15" s="2"/>
      <c r="C15" s="3" t="s">
        <v>79</v>
      </c>
    </row>
    <row r="16" spans="2:4" ht="12.75">
      <c r="B16" s="2"/>
      <c r="C16" s="3" t="s">
        <v>80</v>
      </c>
      <c r="D16" s="109">
        <v>0.5520833333333334</v>
      </c>
    </row>
    <row r="17" ht="12.75">
      <c r="B17" s="2"/>
    </row>
    <row r="18" ht="12.75">
      <c r="B18" s="2"/>
    </row>
    <row r="19" ht="12.75">
      <c r="B19" s="2"/>
    </row>
    <row r="20" ht="12.75">
      <c r="B20" s="2"/>
    </row>
    <row r="21" ht="12.75">
      <c r="B21" s="2"/>
    </row>
    <row r="22" ht="12.75">
      <c r="B22" s="2"/>
    </row>
    <row r="23" ht="12.75">
      <c r="B23" s="2"/>
    </row>
    <row r="24" ht="12.75">
      <c r="B24" s="2"/>
    </row>
  </sheetData>
  <sheetProtection/>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3"/>
  <dimension ref="A1:J87"/>
  <sheetViews>
    <sheetView showRowColHeaders="0" tabSelected="1" zoomScale="114" zoomScaleNormal="114" zoomScalePageLayoutView="0" workbookViewId="0" topLeftCell="A1">
      <selection activeCell="K36" sqref="K36"/>
    </sheetView>
  </sheetViews>
  <sheetFormatPr defaultColWidth="11.421875" defaultRowHeight="12.75"/>
  <cols>
    <col min="1" max="1" width="14.421875" style="54" customWidth="1"/>
    <col min="2" max="2" width="5.8515625" style="52" customWidth="1"/>
    <col min="3" max="3" width="3.57421875" style="51" customWidth="1"/>
    <col min="4" max="4" width="5.00390625" style="51" customWidth="1"/>
    <col min="5" max="5" width="29.00390625" style="51" customWidth="1"/>
    <col min="6" max="6" width="1.57421875" style="49" customWidth="1"/>
    <col min="7" max="7" width="29.140625" style="51" customWidth="1"/>
    <col min="8" max="8" width="4.57421875" style="49" customWidth="1"/>
    <col min="9" max="9" width="1.7109375" style="51" customWidth="1"/>
    <col min="10" max="10" width="4.57421875" style="49" customWidth="1"/>
    <col min="11" max="11" width="28.57421875" style="49" customWidth="1"/>
    <col min="12" max="16384" width="11.421875" style="49" customWidth="1"/>
  </cols>
  <sheetData>
    <row r="1" spans="1:10" s="50" customFormat="1" ht="12.75">
      <c r="A1" s="137" t="s">
        <v>41</v>
      </c>
      <c r="B1" s="138"/>
      <c r="C1" s="138"/>
      <c r="D1" s="139"/>
      <c r="E1" s="49"/>
      <c r="G1" s="143" t="s">
        <v>40</v>
      </c>
      <c r="H1" s="144"/>
      <c r="I1" s="51"/>
      <c r="J1" s="49"/>
    </row>
    <row r="2" spans="1:8" ht="12.75">
      <c r="A2" s="140" t="str">
        <f>Vorgaben!A2</f>
        <v>A1</v>
      </c>
      <c r="B2" s="141"/>
      <c r="C2" s="141"/>
      <c r="D2" s="142"/>
      <c r="E2" s="49"/>
      <c r="G2" s="133" t="str">
        <f>Vorgaben!B2</f>
        <v>B1</v>
      </c>
      <c r="H2" s="134"/>
    </row>
    <row r="3" spans="1:8" ht="12.75">
      <c r="A3" s="140" t="str">
        <f>Vorgaben!A3</f>
        <v>A2</v>
      </c>
      <c r="B3" s="141"/>
      <c r="C3" s="141"/>
      <c r="D3" s="142"/>
      <c r="E3" s="49"/>
      <c r="G3" s="133" t="str">
        <f>Vorgaben!B3</f>
        <v>B2</v>
      </c>
      <c r="H3" s="134"/>
    </row>
    <row r="4" spans="1:8" ht="12.75">
      <c r="A4" s="140" t="str">
        <f>Vorgaben!A4</f>
        <v>A3</v>
      </c>
      <c r="B4" s="141"/>
      <c r="C4" s="141"/>
      <c r="D4" s="142"/>
      <c r="E4" s="49"/>
      <c r="G4" s="133" t="str">
        <f>Vorgaben!B4</f>
        <v>B3</v>
      </c>
      <c r="H4" s="134"/>
    </row>
    <row r="5" spans="1:8" ht="12.75">
      <c r="A5" s="140" t="str">
        <f>Vorgaben!A5</f>
        <v>A4</v>
      </c>
      <c r="B5" s="141"/>
      <c r="C5" s="141"/>
      <c r="D5" s="142"/>
      <c r="E5" s="49"/>
      <c r="G5" s="133" t="str">
        <f>Vorgaben!B5</f>
        <v>B4</v>
      </c>
      <c r="H5" s="134"/>
    </row>
    <row r="6" spans="1:8" ht="12.75">
      <c r="A6" s="140" t="str">
        <f>Vorgaben!A6</f>
        <v>A5</v>
      </c>
      <c r="B6" s="141"/>
      <c r="C6" s="141"/>
      <c r="D6" s="142"/>
      <c r="E6" s="49"/>
      <c r="G6" s="133" t="str">
        <f>Vorgaben!B6</f>
        <v>B5</v>
      </c>
      <c r="H6" s="134"/>
    </row>
    <row r="7" spans="1:8" ht="13.5" thickBot="1">
      <c r="A7" s="130" t="str">
        <f>Vorgaben!A7</f>
        <v>A6</v>
      </c>
      <c r="B7" s="131"/>
      <c r="C7" s="131"/>
      <c r="D7" s="132"/>
      <c r="E7" s="49"/>
      <c r="G7" s="135"/>
      <c r="H7" s="136"/>
    </row>
    <row r="8" spans="1:8" ht="12.75">
      <c r="A8" s="129">
        <f>Vorgaben!A8</f>
        <v>0</v>
      </c>
      <c r="B8" s="129"/>
      <c r="C8" s="129"/>
      <c r="D8" s="129"/>
      <c r="E8" s="103"/>
      <c r="F8" s="103"/>
      <c r="G8" s="129">
        <f>Vorgaben!B8</f>
        <v>0</v>
      </c>
      <c r="H8" s="129"/>
    </row>
    <row r="9" spans="1:7" ht="12.75">
      <c r="A9" s="128" t="str">
        <f>Vorgaben!A9</f>
        <v>8. MS Gr. A</v>
      </c>
      <c r="B9" s="128"/>
      <c r="C9" s="128"/>
      <c r="D9" s="128"/>
      <c r="E9" s="49"/>
      <c r="G9" s="49"/>
    </row>
    <row r="10" spans="1:7" ht="12.75">
      <c r="A10" s="128" t="str">
        <f>Vorgaben!A10</f>
        <v>9. MS Gr. A</v>
      </c>
      <c r="B10" s="128"/>
      <c r="C10" s="128"/>
      <c r="D10" s="128"/>
      <c r="E10" s="49"/>
      <c r="G10" s="49"/>
    </row>
    <row r="11" spans="1:10" s="57" customFormat="1" ht="36">
      <c r="A11" s="57" t="s">
        <v>4</v>
      </c>
      <c r="B11" s="69" t="s">
        <v>5</v>
      </c>
      <c r="C11" s="99" t="s">
        <v>6</v>
      </c>
      <c r="D11" s="90" t="s">
        <v>28</v>
      </c>
      <c r="E11" s="70" t="s">
        <v>35</v>
      </c>
      <c r="F11" s="70"/>
      <c r="G11" s="70"/>
      <c r="H11" s="127"/>
      <c r="I11" s="127"/>
      <c r="J11" s="127"/>
    </row>
    <row r="12" spans="1:10" ht="14.25">
      <c r="A12" s="58">
        <f>Vorgaben!D13</f>
        <v>0.4166666666666667</v>
      </c>
      <c r="B12" s="51">
        <v>1</v>
      </c>
      <c r="C12" s="73" t="s">
        <v>47</v>
      </c>
      <c r="D12" s="91" t="s">
        <v>49</v>
      </c>
      <c r="E12" s="52" t="str">
        <f>A2</f>
        <v>A1</v>
      </c>
      <c r="F12" s="51" t="s">
        <v>8</v>
      </c>
      <c r="G12" s="53" t="str">
        <f>A3</f>
        <v>A2</v>
      </c>
      <c r="H12" s="71"/>
      <c r="I12" s="51" t="s">
        <v>9</v>
      </c>
      <c r="J12" s="72"/>
    </row>
    <row r="13" spans="1:10" ht="14.25">
      <c r="A13" s="58">
        <f>Vorgaben!D13</f>
        <v>0.4166666666666667</v>
      </c>
      <c r="B13" s="51">
        <f>B12+1</f>
        <v>2</v>
      </c>
      <c r="C13" s="73" t="s">
        <v>47</v>
      </c>
      <c r="D13" s="91" t="s">
        <v>50</v>
      </c>
      <c r="E13" s="52" t="str">
        <f>A4</f>
        <v>A3</v>
      </c>
      <c r="F13" s="51" t="s">
        <v>8</v>
      </c>
      <c r="G13" s="53" t="str">
        <f>A5</f>
        <v>A4</v>
      </c>
      <c r="H13" s="71"/>
      <c r="I13" s="51" t="s">
        <v>9</v>
      </c>
      <c r="J13" s="72"/>
    </row>
    <row r="14" spans="1:10" ht="14.25">
      <c r="A14" s="112">
        <f>Vorgaben!D13</f>
        <v>0.4166666666666667</v>
      </c>
      <c r="B14" s="117">
        <f aca="true" t="shared" si="0" ref="B14:B36">B13+1</f>
        <v>3</v>
      </c>
      <c r="C14" s="114" t="s">
        <v>47</v>
      </c>
      <c r="D14" s="115" t="s">
        <v>78</v>
      </c>
      <c r="E14" s="116" t="str">
        <f>A7</f>
        <v>A6</v>
      </c>
      <c r="F14" s="117" t="s">
        <v>8</v>
      </c>
      <c r="G14" s="118" t="str">
        <f>A6</f>
        <v>A5</v>
      </c>
      <c r="H14" s="71"/>
      <c r="I14" s="117" t="s">
        <v>9</v>
      </c>
      <c r="J14" s="72"/>
    </row>
    <row r="15" spans="1:10" ht="14.25">
      <c r="A15" s="92">
        <f>A14+Vorgaben!$D$3+Vorgaben!$D$5</f>
        <v>0.42638888888888893</v>
      </c>
      <c r="B15" s="93">
        <f t="shared" si="0"/>
        <v>4</v>
      </c>
      <c r="C15" s="94" t="s">
        <v>48</v>
      </c>
      <c r="D15" s="95" t="s">
        <v>49</v>
      </c>
      <c r="E15" s="96" t="str">
        <f>G3</f>
        <v>B2</v>
      </c>
      <c r="F15" s="97" t="s">
        <v>8</v>
      </c>
      <c r="G15" s="98" t="str">
        <f>G2</f>
        <v>B1</v>
      </c>
      <c r="H15" s="110"/>
      <c r="I15" s="97" t="s">
        <v>9</v>
      </c>
      <c r="J15" s="111"/>
    </row>
    <row r="16" spans="1:10" ht="14.25">
      <c r="A16" s="119">
        <f>A14+Vorgaben!$D$3+Vorgaben!$D$5</f>
        <v>0.42638888888888893</v>
      </c>
      <c r="B16" s="113">
        <f t="shared" si="0"/>
        <v>5</v>
      </c>
      <c r="C16" s="120" t="s">
        <v>48</v>
      </c>
      <c r="D16" s="121" t="s">
        <v>50</v>
      </c>
      <c r="E16" s="122" t="str">
        <f>G5</f>
        <v>B4</v>
      </c>
      <c r="F16" s="123" t="s">
        <v>8</v>
      </c>
      <c r="G16" s="124" t="str">
        <f>G4</f>
        <v>B3</v>
      </c>
      <c r="H16" s="110"/>
      <c r="I16" s="123" t="s">
        <v>9</v>
      </c>
      <c r="J16" s="111"/>
    </row>
    <row r="17" spans="1:10" ht="14.25">
      <c r="A17" s="58">
        <f>A16+Vorgaben!$D$3+Vorgaben!$D$5</f>
        <v>0.43611111111111117</v>
      </c>
      <c r="B17" s="51">
        <f>B16+1</f>
        <v>6</v>
      </c>
      <c r="C17" s="73" t="s">
        <v>47</v>
      </c>
      <c r="D17" s="91" t="s">
        <v>49</v>
      </c>
      <c r="E17" s="52" t="str">
        <f>A3</f>
        <v>A2</v>
      </c>
      <c r="F17" s="51" t="s">
        <v>8</v>
      </c>
      <c r="G17" s="53" t="str">
        <f>A4</f>
        <v>A3</v>
      </c>
      <c r="H17" s="71"/>
      <c r="I17" s="51" t="s">
        <v>9</v>
      </c>
      <c r="J17" s="72"/>
    </row>
    <row r="18" spans="1:10" ht="14.25">
      <c r="A18" s="58">
        <f>A16+Vorgaben!$D$3+Vorgaben!$D$5</f>
        <v>0.43611111111111117</v>
      </c>
      <c r="B18" s="51">
        <f t="shared" si="0"/>
        <v>7</v>
      </c>
      <c r="C18" s="73" t="s">
        <v>47</v>
      </c>
      <c r="D18" s="91" t="s">
        <v>50</v>
      </c>
      <c r="E18" s="52" t="str">
        <f>A5</f>
        <v>A4</v>
      </c>
      <c r="F18" s="51" t="s">
        <v>8</v>
      </c>
      <c r="G18" s="53" t="str">
        <f>A6</f>
        <v>A5</v>
      </c>
      <c r="H18" s="71"/>
      <c r="I18" s="51" t="s">
        <v>9</v>
      </c>
      <c r="J18" s="72"/>
    </row>
    <row r="19" spans="1:10" ht="14.25">
      <c r="A19" s="112">
        <f>A16+Vorgaben!$D$3+Vorgaben!$D$5</f>
        <v>0.43611111111111117</v>
      </c>
      <c r="B19" s="117">
        <f t="shared" si="0"/>
        <v>8</v>
      </c>
      <c r="C19" s="114" t="s">
        <v>47</v>
      </c>
      <c r="D19" s="115" t="s">
        <v>78</v>
      </c>
      <c r="E19" s="116" t="str">
        <f>A7</f>
        <v>A6</v>
      </c>
      <c r="F19" s="117" t="s">
        <v>8</v>
      </c>
      <c r="G19" s="118" t="str">
        <f>A2</f>
        <v>A1</v>
      </c>
      <c r="H19" s="71"/>
      <c r="I19" s="117" t="s">
        <v>9</v>
      </c>
      <c r="J19" s="72"/>
    </row>
    <row r="20" spans="1:10" ht="14.25">
      <c r="A20" s="92">
        <f>A19+Vorgaben!$D$3+Vorgaben!$D$5</f>
        <v>0.4458333333333334</v>
      </c>
      <c r="B20" s="93">
        <f t="shared" si="0"/>
        <v>9</v>
      </c>
      <c r="C20" s="94" t="s">
        <v>48</v>
      </c>
      <c r="D20" s="95" t="s">
        <v>49</v>
      </c>
      <c r="E20" s="96" t="str">
        <f>G3</f>
        <v>B2</v>
      </c>
      <c r="F20" s="97" t="s">
        <v>8</v>
      </c>
      <c r="G20" s="98" t="str">
        <f>G4</f>
        <v>B3</v>
      </c>
      <c r="H20" s="110"/>
      <c r="I20" s="97" t="s">
        <v>9</v>
      </c>
      <c r="J20" s="111"/>
    </row>
    <row r="21" spans="1:10" ht="14.25">
      <c r="A21" s="119">
        <f>A19+Vorgaben!$D$3+Vorgaben!$D$5</f>
        <v>0.4458333333333334</v>
      </c>
      <c r="B21" s="113">
        <f>B20+1</f>
        <v>10</v>
      </c>
      <c r="C21" s="120" t="s">
        <v>48</v>
      </c>
      <c r="D21" s="121" t="s">
        <v>78</v>
      </c>
      <c r="E21" s="122" t="str">
        <f>G5</f>
        <v>B4</v>
      </c>
      <c r="F21" s="123" t="s">
        <v>8</v>
      </c>
      <c r="G21" s="124" t="str">
        <f>G6</f>
        <v>B5</v>
      </c>
      <c r="H21" s="110"/>
      <c r="I21" s="123" t="s">
        <v>9</v>
      </c>
      <c r="J21" s="111"/>
    </row>
    <row r="22" spans="1:10" ht="14.25">
      <c r="A22" s="58">
        <f>A21+Vorgaben!$D$3+Vorgaben!$D$5</f>
        <v>0.45555555555555566</v>
      </c>
      <c r="B22" s="51">
        <f t="shared" si="0"/>
        <v>11</v>
      </c>
      <c r="C22" s="73" t="s">
        <v>47</v>
      </c>
      <c r="D22" s="91" t="s">
        <v>49</v>
      </c>
      <c r="E22" s="52" t="str">
        <f>A2</f>
        <v>A1</v>
      </c>
      <c r="F22" s="51" t="s">
        <v>8</v>
      </c>
      <c r="G22" s="53" t="str">
        <f>A6</f>
        <v>A5</v>
      </c>
      <c r="H22" s="71"/>
      <c r="I22" s="51" t="s">
        <v>9</v>
      </c>
      <c r="J22" s="72"/>
    </row>
    <row r="23" spans="1:10" ht="14.25">
      <c r="A23" s="58">
        <f>A21+Vorgaben!$D$3+Vorgaben!$D$5</f>
        <v>0.45555555555555566</v>
      </c>
      <c r="B23" s="51">
        <f t="shared" si="0"/>
        <v>12</v>
      </c>
      <c r="C23" s="73" t="s">
        <v>47</v>
      </c>
      <c r="D23" s="91" t="s">
        <v>50</v>
      </c>
      <c r="E23" s="52" t="str">
        <f>A7</f>
        <v>A6</v>
      </c>
      <c r="F23" s="51" t="s">
        <v>8</v>
      </c>
      <c r="G23" s="53" t="str">
        <f>A4</f>
        <v>A3</v>
      </c>
      <c r="H23" s="71"/>
      <c r="I23" s="51" t="s">
        <v>9</v>
      </c>
      <c r="J23" s="72"/>
    </row>
    <row r="24" spans="1:10" ht="14.25">
      <c r="A24" s="112">
        <f>A21+Vorgaben!$D$3+Vorgaben!$D$5</f>
        <v>0.45555555555555566</v>
      </c>
      <c r="B24" s="117">
        <f t="shared" si="0"/>
        <v>13</v>
      </c>
      <c r="C24" s="114" t="s">
        <v>47</v>
      </c>
      <c r="D24" s="115" t="s">
        <v>78</v>
      </c>
      <c r="E24" s="116" t="str">
        <f>A5</f>
        <v>A4</v>
      </c>
      <c r="F24" s="117" t="s">
        <v>8</v>
      </c>
      <c r="G24" s="118" t="str">
        <f>A3</f>
        <v>A2</v>
      </c>
      <c r="H24" s="71"/>
      <c r="I24" s="117" t="s">
        <v>9</v>
      </c>
      <c r="J24" s="72"/>
    </row>
    <row r="25" spans="1:10" ht="14.25">
      <c r="A25" s="92">
        <f>A24+Vorgaben!$D$3+Vorgaben!$D$5</f>
        <v>0.4652777777777779</v>
      </c>
      <c r="B25" s="93">
        <f t="shared" si="0"/>
        <v>14</v>
      </c>
      <c r="C25" s="94" t="s">
        <v>48</v>
      </c>
      <c r="D25" s="95" t="s">
        <v>50</v>
      </c>
      <c r="E25" s="96" t="str">
        <f>G6</f>
        <v>B5</v>
      </c>
      <c r="F25" s="97" t="s">
        <v>8</v>
      </c>
      <c r="G25" s="98" t="str">
        <f>G2</f>
        <v>B1</v>
      </c>
      <c r="H25" s="110"/>
      <c r="I25" s="97" t="s">
        <v>9</v>
      </c>
      <c r="J25" s="111"/>
    </row>
    <row r="26" spans="1:10" ht="14.25">
      <c r="A26" s="119">
        <f>A24+Vorgaben!$D$3+Vorgaben!$D$5</f>
        <v>0.4652777777777779</v>
      </c>
      <c r="B26" s="113">
        <f>B25+1</f>
        <v>15</v>
      </c>
      <c r="C26" s="120" t="s">
        <v>48</v>
      </c>
      <c r="D26" s="121" t="s">
        <v>78</v>
      </c>
      <c r="E26" s="122" t="str">
        <f>G3</f>
        <v>B2</v>
      </c>
      <c r="F26" s="123" t="s">
        <v>8</v>
      </c>
      <c r="G26" s="124" t="str">
        <f>G5</f>
        <v>B4</v>
      </c>
      <c r="H26" s="110"/>
      <c r="I26" s="123" t="s">
        <v>9</v>
      </c>
      <c r="J26" s="111"/>
    </row>
    <row r="27" spans="1:10" ht="14.25">
      <c r="A27" s="58">
        <f>A26+Vorgaben!$D$3+Vorgaben!$D$5</f>
        <v>0.47500000000000014</v>
      </c>
      <c r="B27" s="51">
        <f t="shared" si="0"/>
        <v>16</v>
      </c>
      <c r="C27" s="73" t="s">
        <v>47</v>
      </c>
      <c r="D27" s="91" t="s">
        <v>49</v>
      </c>
      <c r="E27" s="52" t="str">
        <f>A4</f>
        <v>A3</v>
      </c>
      <c r="F27" s="51" t="s">
        <v>8</v>
      </c>
      <c r="G27" s="53" t="str">
        <f>A6</f>
        <v>A5</v>
      </c>
      <c r="H27" s="71"/>
      <c r="I27" s="51" t="s">
        <v>9</v>
      </c>
      <c r="J27" s="72"/>
    </row>
    <row r="28" spans="1:10" ht="14.25">
      <c r="A28" s="58">
        <f>A26+Vorgaben!$D$3+Vorgaben!$D$5</f>
        <v>0.47500000000000014</v>
      </c>
      <c r="B28" s="51">
        <f t="shared" si="0"/>
        <v>17</v>
      </c>
      <c r="C28" s="73" t="s">
        <v>47</v>
      </c>
      <c r="D28" s="91" t="s">
        <v>50</v>
      </c>
      <c r="E28" s="52" t="str">
        <f>A3</f>
        <v>A2</v>
      </c>
      <c r="F28" s="51" t="s">
        <v>8</v>
      </c>
      <c r="G28" s="53" t="str">
        <f>A7</f>
        <v>A6</v>
      </c>
      <c r="H28" s="71"/>
      <c r="I28" s="51" t="s">
        <v>9</v>
      </c>
      <c r="J28" s="72"/>
    </row>
    <row r="29" spans="1:10" ht="14.25">
      <c r="A29" s="112">
        <f>A26+Vorgaben!$D$3+Vorgaben!$D$5</f>
        <v>0.47500000000000014</v>
      </c>
      <c r="B29" s="117">
        <f t="shared" si="0"/>
        <v>18</v>
      </c>
      <c r="C29" s="114" t="s">
        <v>47</v>
      </c>
      <c r="D29" s="115" t="s">
        <v>78</v>
      </c>
      <c r="E29" s="116" t="str">
        <f>A2</f>
        <v>A1</v>
      </c>
      <c r="F29" s="117" t="s">
        <v>8</v>
      </c>
      <c r="G29" s="118" t="str">
        <f>A5</f>
        <v>A4</v>
      </c>
      <c r="H29" s="71"/>
      <c r="I29" s="117" t="s">
        <v>9</v>
      </c>
      <c r="J29" s="72"/>
    </row>
    <row r="30" spans="1:10" ht="14.25">
      <c r="A30" s="92">
        <f>A29+Vorgaben!$D$3+Vorgaben!$D$5</f>
        <v>0.4847222222222224</v>
      </c>
      <c r="B30" s="93">
        <f t="shared" si="0"/>
        <v>19</v>
      </c>
      <c r="C30" s="94" t="s">
        <v>48</v>
      </c>
      <c r="D30" s="95" t="s">
        <v>49</v>
      </c>
      <c r="E30" s="96" t="str">
        <f>G4</f>
        <v>B3</v>
      </c>
      <c r="F30" s="97" t="s">
        <v>8</v>
      </c>
      <c r="G30" s="98" t="str">
        <f>G6</f>
        <v>B5</v>
      </c>
      <c r="H30" s="110"/>
      <c r="I30" s="97" t="s">
        <v>9</v>
      </c>
      <c r="J30" s="111"/>
    </row>
    <row r="31" spans="1:10" ht="14.25">
      <c r="A31" s="119">
        <f>A29+Vorgaben!$D$3+Vorgaben!$D$5</f>
        <v>0.4847222222222224</v>
      </c>
      <c r="B31" s="113">
        <f>B30+1</f>
        <v>20</v>
      </c>
      <c r="C31" s="120" t="s">
        <v>48</v>
      </c>
      <c r="D31" s="121" t="s">
        <v>50</v>
      </c>
      <c r="E31" s="122" t="str">
        <f>G2</f>
        <v>B1</v>
      </c>
      <c r="F31" s="123" t="s">
        <v>8</v>
      </c>
      <c r="G31" s="124" t="str">
        <f>G5</f>
        <v>B4</v>
      </c>
      <c r="H31" s="110"/>
      <c r="I31" s="123" t="s">
        <v>9</v>
      </c>
      <c r="J31" s="111"/>
    </row>
    <row r="32" spans="1:10" ht="14.25">
      <c r="A32" s="58">
        <f>A31+Vorgaben!$D$3+Vorgaben!$D$5</f>
        <v>0.49444444444444463</v>
      </c>
      <c r="B32" s="51">
        <f t="shared" si="0"/>
        <v>21</v>
      </c>
      <c r="C32" s="73" t="s">
        <v>47</v>
      </c>
      <c r="D32" s="91" t="s">
        <v>49</v>
      </c>
      <c r="E32" s="52" t="str">
        <f>A2</f>
        <v>A1</v>
      </c>
      <c r="F32" s="51" t="s">
        <v>8</v>
      </c>
      <c r="G32" s="53" t="str">
        <f>A4</f>
        <v>A3</v>
      </c>
      <c r="H32" s="71"/>
      <c r="I32" s="51" t="s">
        <v>9</v>
      </c>
      <c r="J32" s="72"/>
    </row>
    <row r="33" spans="1:10" ht="14.25">
      <c r="A33" s="58">
        <f>A31+Vorgaben!$D$3+Vorgaben!$D$5</f>
        <v>0.49444444444444463</v>
      </c>
      <c r="B33" s="51">
        <f t="shared" si="0"/>
        <v>22</v>
      </c>
      <c r="C33" s="73" t="s">
        <v>47</v>
      </c>
      <c r="D33" s="91" t="s">
        <v>50</v>
      </c>
      <c r="E33" s="52" t="str">
        <f>A6</f>
        <v>A5</v>
      </c>
      <c r="F33" s="51" t="s">
        <v>8</v>
      </c>
      <c r="G33" s="53" t="str">
        <f>A3</f>
        <v>A2</v>
      </c>
      <c r="H33" s="71"/>
      <c r="I33" s="51" t="s">
        <v>9</v>
      </c>
      <c r="J33" s="72"/>
    </row>
    <row r="34" spans="1:10" ht="14.25">
      <c r="A34" s="112">
        <f>A31+Vorgaben!$D$3+Vorgaben!$D$5</f>
        <v>0.49444444444444463</v>
      </c>
      <c r="B34" s="117">
        <f t="shared" si="0"/>
        <v>23</v>
      </c>
      <c r="C34" s="114" t="s">
        <v>47</v>
      </c>
      <c r="D34" s="115" t="s">
        <v>78</v>
      </c>
      <c r="E34" s="116" t="str">
        <f>A7</f>
        <v>A6</v>
      </c>
      <c r="F34" s="117" t="s">
        <v>8</v>
      </c>
      <c r="G34" s="118" t="str">
        <f>A5</f>
        <v>A4</v>
      </c>
      <c r="H34" s="71"/>
      <c r="I34" s="117" t="s">
        <v>9</v>
      </c>
      <c r="J34" s="72"/>
    </row>
    <row r="35" spans="1:10" ht="14.25">
      <c r="A35" s="92">
        <f>A34+Vorgaben!$D$3+Vorgaben!$D$5</f>
        <v>0.5041666666666669</v>
      </c>
      <c r="B35" s="93">
        <f t="shared" si="0"/>
        <v>24</v>
      </c>
      <c r="C35" s="94" t="s">
        <v>48</v>
      </c>
      <c r="D35" s="95" t="s">
        <v>49</v>
      </c>
      <c r="E35" s="96" t="str">
        <f>G4</f>
        <v>B3</v>
      </c>
      <c r="F35" s="97" t="s">
        <v>8</v>
      </c>
      <c r="G35" s="98" t="str">
        <f>G2</f>
        <v>B1</v>
      </c>
      <c r="H35" s="110"/>
      <c r="I35" s="97" t="s">
        <v>9</v>
      </c>
      <c r="J35" s="111"/>
    </row>
    <row r="36" spans="1:10" ht="14.25">
      <c r="A36" s="119">
        <f>A34+Vorgaben!$D$3+Vorgaben!$D$5</f>
        <v>0.5041666666666669</v>
      </c>
      <c r="B36" s="113">
        <f t="shared" si="0"/>
        <v>25</v>
      </c>
      <c r="C36" s="120" t="s">
        <v>48</v>
      </c>
      <c r="D36" s="121" t="s">
        <v>50</v>
      </c>
      <c r="E36" s="122" t="str">
        <f>G6</f>
        <v>B5</v>
      </c>
      <c r="F36" s="123" t="s">
        <v>8</v>
      </c>
      <c r="G36" s="124" t="str">
        <f>G3</f>
        <v>B2</v>
      </c>
      <c r="H36" s="110"/>
      <c r="I36" s="123" t="s">
        <v>9</v>
      </c>
      <c r="J36" s="111"/>
    </row>
    <row r="39" spans="5:7" ht="15">
      <c r="E39" s="146" t="s">
        <v>81</v>
      </c>
      <c r="F39" s="146"/>
      <c r="G39" s="146"/>
    </row>
    <row r="41" spans="1:10" s="80" customFormat="1" ht="12.75">
      <c r="A41" s="77">
        <f>Vorgaben!$D$16</f>
        <v>0.5520833333333334</v>
      </c>
      <c r="B41" s="78">
        <f>B36+1</f>
        <v>26</v>
      </c>
      <c r="C41" s="79"/>
      <c r="D41" s="91" t="s">
        <v>49</v>
      </c>
      <c r="E41" s="106">
        <f>IF(Rechnen!R3=0,"",'Gruppen-Tabellen'!B3)</f>
      </c>
      <c r="F41" s="78" t="s">
        <v>9</v>
      </c>
      <c r="G41" s="106">
        <f>IF(Rechnen!R17=0,"",'Gruppen-Tabellen'!B18)</f>
      </c>
      <c r="H41" s="100"/>
      <c r="I41" s="78" t="s">
        <v>9</v>
      </c>
      <c r="J41" s="88"/>
    </row>
    <row r="42" spans="1:10" s="80" customFormat="1" ht="12.75">
      <c r="A42" s="77"/>
      <c r="B42" s="81"/>
      <c r="C42" s="79"/>
      <c r="D42" s="79"/>
      <c r="E42" s="82" t="s">
        <v>31</v>
      </c>
      <c r="F42" s="82"/>
      <c r="G42" s="82" t="s">
        <v>82</v>
      </c>
      <c r="H42" s="145"/>
      <c r="I42" s="145"/>
      <c r="J42" s="145"/>
    </row>
    <row r="44" spans="1:10" s="80" customFormat="1" ht="12.75">
      <c r="A44" s="77">
        <f>Vorgaben!$D$16</f>
        <v>0.5520833333333334</v>
      </c>
      <c r="B44" s="78">
        <f>B41+1</f>
        <v>27</v>
      </c>
      <c r="C44" s="79"/>
      <c r="D44" s="91" t="s">
        <v>49</v>
      </c>
      <c r="E44" s="106">
        <f>IF(Rechnen!R3=0,"",'Gruppen-Tabellen'!B4)</f>
      </c>
      <c r="F44" s="78" t="s">
        <v>9</v>
      </c>
      <c r="G44" s="106">
        <f>IF(Rechnen!R17=0,"",'Gruppen-Tabellen'!B17)</f>
      </c>
      <c r="H44" s="100"/>
      <c r="I44" s="78" t="s">
        <v>9</v>
      </c>
      <c r="J44" s="88"/>
    </row>
    <row r="45" spans="1:10" s="80" customFormat="1" ht="12.75">
      <c r="A45" s="77"/>
      <c r="B45" s="81"/>
      <c r="C45" s="79"/>
      <c r="D45" s="79"/>
      <c r="E45" s="82" t="s">
        <v>37</v>
      </c>
      <c r="F45" s="82"/>
      <c r="G45" s="82" t="s">
        <v>83</v>
      </c>
      <c r="H45" s="145"/>
      <c r="I45" s="145"/>
      <c r="J45" s="145"/>
    </row>
    <row r="47" spans="1:10" s="80" customFormat="1" ht="12.75">
      <c r="A47" s="77">
        <f>Vorgaben!$D$16</f>
        <v>0.5520833333333334</v>
      </c>
      <c r="B47" s="78">
        <f>B44+1</f>
        <v>28</v>
      </c>
      <c r="C47" s="79"/>
      <c r="D47" s="91" t="s">
        <v>49</v>
      </c>
      <c r="E47" s="106">
        <f>IF(Rechnen!R3=0,"",'Gruppen-Tabellen'!B5)</f>
      </c>
      <c r="F47" s="78" t="s">
        <v>9</v>
      </c>
      <c r="G47" s="106">
        <f>IF(Rechnen!R17=0,"",'Gruppen-Tabellen'!B16)</f>
      </c>
      <c r="H47" s="100"/>
      <c r="I47" s="78" t="s">
        <v>9</v>
      </c>
      <c r="J47" s="88"/>
    </row>
    <row r="48" spans="1:10" s="80" customFormat="1" ht="12.75">
      <c r="A48" s="77"/>
      <c r="B48" s="81"/>
      <c r="C48" s="79"/>
      <c r="D48" s="79"/>
      <c r="E48" s="82" t="s">
        <v>84</v>
      </c>
      <c r="F48" s="82"/>
      <c r="G48" s="82" t="s">
        <v>36</v>
      </c>
      <c r="H48" s="145"/>
      <c r="I48" s="145"/>
      <c r="J48" s="145"/>
    </row>
    <row r="50" spans="1:10" s="80" customFormat="1" ht="12.75">
      <c r="A50" s="77">
        <f>Vorgaben!$D$16</f>
        <v>0.5520833333333334</v>
      </c>
      <c r="B50" s="78">
        <f>B47+1</f>
        <v>29</v>
      </c>
      <c r="C50" s="79"/>
      <c r="D50" s="91" t="s">
        <v>49</v>
      </c>
      <c r="E50" s="106">
        <f>IF(Rechnen!R3=0,"",'Gruppen-Tabellen'!B6)</f>
      </c>
      <c r="F50" s="78" t="s">
        <v>9</v>
      </c>
      <c r="G50" s="106">
        <f>IF(Rechnen!R17=0,"",'Gruppen-Tabellen'!B15)</f>
      </c>
      <c r="H50" s="100"/>
      <c r="I50" s="78" t="s">
        <v>9</v>
      </c>
      <c r="J50" s="88"/>
    </row>
    <row r="51" spans="1:10" s="80" customFormat="1" ht="12.75">
      <c r="A51" s="77"/>
      <c r="B51" s="81"/>
      <c r="C51" s="79"/>
      <c r="D51" s="79"/>
      <c r="E51" s="82" t="s">
        <v>85</v>
      </c>
      <c r="F51" s="82"/>
      <c r="G51" s="82" t="s">
        <v>51</v>
      </c>
      <c r="H51" s="145"/>
      <c r="I51" s="145"/>
      <c r="J51" s="145"/>
    </row>
    <row r="52" spans="1:10" s="80" customFormat="1" ht="12.75">
      <c r="A52" s="77"/>
      <c r="B52" s="81"/>
      <c r="C52" s="79"/>
      <c r="D52" s="79"/>
      <c r="E52" s="82"/>
      <c r="F52" s="82"/>
      <c r="G52" s="82"/>
      <c r="H52" s="108"/>
      <c r="I52" s="108"/>
      <c r="J52" s="108"/>
    </row>
    <row r="53" spans="1:10" s="80" customFormat="1" ht="12.75">
      <c r="A53" s="77"/>
      <c r="B53" s="81"/>
      <c r="C53" s="79"/>
      <c r="D53" s="79"/>
      <c r="E53" s="82"/>
      <c r="F53" s="82"/>
      <c r="G53" s="82"/>
      <c r="H53" s="108"/>
      <c r="I53" s="108"/>
      <c r="J53" s="108"/>
    </row>
    <row r="54" spans="1:9" s="80" customFormat="1" ht="15">
      <c r="A54" s="78"/>
      <c r="B54" s="83"/>
      <c r="C54" s="79"/>
      <c r="D54" s="79"/>
      <c r="E54" s="146" t="s">
        <v>34</v>
      </c>
      <c r="F54" s="146"/>
      <c r="G54" s="146"/>
      <c r="H54" s="78"/>
      <c r="I54" s="85"/>
    </row>
    <row r="56" spans="1:10" s="80" customFormat="1" ht="12.75">
      <c r="A56" s="77">
        <f>Vorgaben!$D$16</f>
        <v>0.5520833333333334</v>
      </c>
      <c r="B56" s="78">
        <f>B50+1</f>
        <v>30</v>
      </c>
      <c r="C56" s="79"/>
      <c r="D56" s="91" t="s">
        <v>49</v>
      </c>
      <c r="E56" s="106">
        <f>IF(OR(H41="",J41=""),"",IF(H41&lt;J41,G41,IF(H41&gt;=J41,E41)))</f>
      </c>
      <c r="F56" s="78" t="s">
        <v>9</v>
      </c>
      <c r="G56" s="106">
        <f>IF(OR(H47="",J47=""),"",IF(H47&lt;J47,G47,IF(H47&gt;=J47,E47)))</f>
      </c>
      <c r="H56" s="100"/>
      <c r="I56" s="78" t="s">
        <v>9</v>
      </c>
      <c r="J56" s="88"/>
    </row>
    <row r="57" spans="1:10" s="80" customFormat="1" ht="12.75">
      <c r="A57" s="77"/>
      <c r="B57" s="81"/>
      <c r="C57" s="79"/>
      <c r="D57" s="79"/>
      <c r="E57" s="82" t="s">
        <v>86</v>
      </c>
      <c r="F57" s="82"/>
      <c r="G57" s="82" t="s">
        <v>87</v>
      </c>
      <c r="H57" s="145"/>
      <c r="I57" s="145"/>
      <c r="J57" s="145"/>
    </row>
    <row r="58" spans="1:10" s="80" customFormat="1" ht="12.75">
      <c r="A58" s="77"/>
      <c r="B58" s="81"/>
      <c r="C58" s="79"/>
      <c r="D58" s="79"/>
      <c r="E58" s="82"/>
      <c r="F58" s="82"/>
      <c r="G58" s="82"/>
      <c r="H58" s="108"/>
      <c r="I58" s="108"/>
      <c r="J58" s="108"/>
    </row>
    <row r="59" spans="1:9" s="80" customFormat="1" ht="12.75">
      <c r="A59" s="77"/>
      <c r="B59" s="83"/>
      <c r="C59" s="79"/>
      <c r="D59" s="79"/>
      <c r="E59" s="78"/>
      <c r="F59" s="78"/>
      <c r="G59" s="84"/>
      <c r="I59" s="78"/>
    </row>
    <row r="60" spans="1:10" s="80" customFormat="1" ht="12.75">
      <c r="A60" s="77">
        <f>A56</f>
        <v>0.5520833333333334</v>
      </c>
      <c r="B60" s="78">
        <f>B56+1</f>
        <v>31</v>
      </c>
      <c r="C60" s="79"/>
      <c r="D60" s="91" t="s">
        <v>50</v>
      </c>
      <c r="E60" s="106">
        <f>IF(OR(H44="",J44=""),"",IF(H44&lt;J44,G44,IF(H44&gt;=J44,E44)))</f>
      </c>
      <c r="F60" s="78" t="s">
        <v>9</v>
      </c>
      <c r="G60" s="106">
        <f>IF(OR(H50="",J50=""),"",IF(H50&lt;J50,G50,IF(H50&gt;=J50,E50)))</f>
      </c>
      <c r="H60" s="100"/>
      <c r="I60" s="78" t="s">
        <v>9</v>
      </c>
      <c r="J60" s="88"/>
    </row>
    <row r="61" spans="1:10" s="80" customFormat="1" ht="12.75">
      <c r="A61" s="77"/>
      <c r="B61" s="81"/>
      <c r="C61" s="79"/>
      <c r="D61" s="79"/>
      <c r="E61" s="82" t="s">
        <v>88</v>
      </c>
      <c r="F61" s="82"/>
      <c r="G61" s="82" t="s">
        <v>89</v>
      </c>
      <c r="H61" s="145"/>
      <c r="I61" s="145"/>
      <c r="J61" s="145"/>
    </row>
    <row r="62" spans="1:10" s="80" customFormat="1" ht="12.75">
      <c r="A62" s="77"/>
      <c r="B62" s="81"/>
      <c r="C62" s="79"/>
      <c r="D62" s="79"/>
      <c r="E62" s="82"/>
      <c r="F62" s="82"/>
      <c r="G62" s="82"/>
      <c r="H62" s="108"/>
      <c r="I62" s="108"/>
      <c r="J62" s="108"/>
    </row>
    <row r="63" spans="1:10" s="80" customFormat="1" ht="12.75">
      <c r="A63" s="77"/>
      <c r="B63" s="81"/>
      <c r="C63" s="79"/>
      <c r="D63" s="79"/>
      <c r="E63" s="82"/>
      <c r="F63" s="82"/>
      <c r="G63" s="82"/>
      <c r="H63" s="108"/>
      <c r="I63" s="108"/>
      <c r="J63" s="108"/>
    </row>
    <row r="64" spans="1:10" s="80" customFormat="1" ht="12.75">
      <c r="A64" s="77"/>
      <c r="B64" s="81"/>
      <c r="C64" s="79"/>
      <c r="D64" s="79"/>
      <c r="E64" s="82"/>
      <c r="F64" s="82"/>
      <c r="G64" s="82"/>
      <c r="H64" s="108"/>
      <c r="I64" s="108"/>
      <c r="J64" s="108"/>
    </row>
    <row r="65" spans="1:9" s="80" customFormat="1" ht="15">
      <c r="A65" s="78"/>
      <c r="B65" s="83"/>
      <c r="C65" s="79"/>
      <c r="D65" s="79"/>
      <c r="E65" s="147" t="s">
        <v>32</v>
      </c>
      <c r="F65" s="147"/>
      <c r="G65" s="147"/>
      <c r="H65" s="78"/>
      <c r="I65" s="85"/>
    </row>
    <row r="66" spans="1:10" s="80" customFormat="1" ht="12.75">
      <c r="A66" s="77">
        <f>A60+Vorgaben!$D$3+Vorgaben!$D$9</f>
        <v>0.5673611111111111</v>
      </c>
      <c r="B66" s="83">
        <f>B60+1</f>
        <v>32</v>
      </c>
      <c r="C66" s="79"/>
      <c r="D66" s="91" t="s">
        <v>50</v>
      </c>
      <c r="E66" s="107">
        <f>IF(OR(H56="",J56=""),"",IF(H56&lt;J56,E56,IF(H56&gt;=J56,G56)))</f>
      </c>
      <c r="F66" s="78" t="s">
        <v>9</v>
      </c>
      <c r="G66" s="107">
        <f>IF(OR(H60="",J60=""),"",IF(H60&lt;J60,E60,IF(H60&gt;=J60,G60)))</f>
      </c>
      <c r="H66" s="100"/>
      <c r="I66" s="78" t="s">
        <v>9</v>
      </c>
      <c r="J66" s="88"/>
    </row>
    <row r="67" spans="1:10" s="80" customFormat="1" ht="12.75">
      <c r="A67" s="78"/>
      <c r="C67" s="79"/>
      <c r="D67" s="79"/>
      <c r="E67" s="82" t="s">
        <v>90</v>
      </c>
      <c r="F67" s="82"/>
      <c r="G67" s="86" t="s">
        <v>90</v>
      </c>
      <c r="H67" s="145"/>
      <c r="I67" s="145"/>
      <c r="J67" s="145"/>
    </row>
    <row r="68" spans="1:10" s="80" customFormat="1" ht="12.75">
      <c r="A68" s="78"/>
      <c r="C68" s="79"/>
      <c r="D68" s="79"/>
      <c r="E68" s="82"/>
      <c r="F68" s="82"/>
      <c r="G68" s="86"/>
      <c r="H68" s="108"/>
      <c r="I68" s="108"/>
      <c r="J68" s="108"/>
    </row>
    <row r="69" spans="1:10" s="80" customFormat="1" ht="12.75">
      <c r="A69" s="78"/>
      <c r="C69" s="79"/>
      <c r="D69" s="79"/>
      <c r="E69" s="82"/>
      <c r="F69" s="82"/>
      <c r="G69" s="86"/>
      <c r="H69" s="108"/>
      <c r="I69" s="108"/>
      <c r="J69" s="108"/>
    </row>
    <row r="70" spans="1:9" s="80" customFormat="1" ht="15">
      <c r="A70" s="77"/>
      <c r="B70" s="83"/>
      <c r="C70" s="79"/>
      <c r="D70" s="87"/>
      <c r="E70" s="147" t="s">
        <v>33</v>
      </c>
      <c r="F70" s="147"/>
      <c r="G70" s="147"/>
      <c r="H70" s="85"/>
      <c r="I70" s="85"/>
    </row>
    <row r="71" spans="1:10" s="80" customFormat="1" ht="12.75">
      <c r="A71" s="77">
        <f>A60+Vorgaben!$D$3+Vorgaben!$D$9</f>
        <v>0.5673611111111111</v>
      </c>
      <c r="B71" s="83">
        <f>B66+1</f>
        <v>33</v>
      </c>
      <c r="C71" s="79"/>
      <c r="D71" s="91" t="s">
        <v>49</v>
      </c>
      <c r="E71" s="107">
        <f>IF(OR(H56="",J56=""),"",IF(H56&lt;J56,G56,IF(H56&gt;=J56,E56)))</f>
      </c>
      <c r="F71" s="78" t="s">
        <v>9</v>
      </c>
      <c r="G71" s="107">
        <f>IF(OR(H60="",J60=""),"",IF(H60&lt;J60,G60,IF(H60&gt;=J60,E60)))</f>
      </c>
      <c r="H71" s="100"/>
      <c r="I71" s="78" t="s">
        <v>9</v>
      </c>
      <c r="J71" s="88"/>
    </row>
    <row r="72" spans="1:10" s="80" customFormat="1" ht="12.75">
      <c r="A72" s="77"/>
      <c r="B72" s="83"/>
      <c r="C72" s="78"/>
      <c r="D72" s="78"/>
      <c r="E72" s="82" t="s">
        <v>91</v>
      </c>
      <c r="F72" s="82"/>
      <c r="G72" s="86" t="s">
        <v>91</v>
      </c>
      <c r="H72" s="145"/>
      <c r="I72" s="145"/>
      <c r="J72" s="145"/>
    </row>
    <row r="73" spans="1:10" s="80" customFormat="1" ht="12.75">
      <c r="A73" s="77"/>
      <c r="B73" s="83"/>
      <c r="C73" s="78"/>
      <c r="D73" s="78"/>
      <c r="E73" s="82"/>
      <c r="F73" s="82"/>
      <c r="G73" s="86"/>
      <c r="H73" s="108"/>
      <c r="I73" s="108"/>
      <c r="J73" s="108"/>
    </row>
    <row r="74" spans="1:4" ht="12.75">
      <c r="A74" s="151" t="s">
        <v>53</v>
      </c>
      <c r="B74" s="151"/>
      <c r="C74" s="151"/>
      <c r="D74" s="151"/>
    </row>
    <row r="75" spans="1:7" ht="15.75">
      <c r="A75" s="101"/>
      <c r="B75" s="101"/>
      <c r="C75" s="101"/>
      <c r="D75" s="102" t="s">
        <v>54</v>
      </c>
      <c r="E75" s="148">
        <f>IF(OR(H71="",J71=""),"",IF(H71&lt;J71,G71,IF(H71&gt;=J71,E71)))</f>
      </c>
      <c r="F75" s="148"/>
      <c r="G75" s="148"/>
    </row>
    <row r="76" spans="1:7" ht="15.75">
      <c r="A76" s="101"/>
      <c r="B76" s="101"/>
      <c r="C76" s="101"/>
      <c r="D76" s="102" t="s">
        <v>55</v>
      </c>
      <c r="E76" s="148">
        <f>IF(OR(H71="",J71=""),"",IF(H71&lt;J71,E71,IF(H71&gt;=J71,G71)))</f>
      </c>
      <c r="F76" s="148"/>
      <c r="G76" s="148"/>
    </row>
    <row r="77" spans="1:7" ht="15.75">
      <c r="A77" s="101"/>
      <c r="B77" s="101"/>
      <c r="C77" s="101"/>
      <c r="D77" s="102" t="s">
        <v>56</v>
      </c>
      <c r="E77" s="148">
        <f>IF(OR(H66="",J66=""),"",IF(H66&lt;J66,G66,IF(H66&gt;=J66,E66)))</f>
      </c>
      <c r="F77" s="148"/>
      <c r="G77" s="148"/>
    </row>
    <row r="78" spans="1:7" ht="15.75">
      <c r="A78" s="101"/>
      <c r="B78" s="101"/>
      <c r="C78" s="101"/>
      <c r="D78" s="102" t="s">
        <v>57</v>
      </c>
      <c r="E78" s="148">
        <f>IF(OR(H66="",J66=""),"",IF(H66&lt;J66,E66,IF(H66&gt;=J66,G66)))</f>
      </c>
      <c r="F78" s="148"/>
      <c r="G78" s="148"/>
    </row>
    <row r="79" spans="1:7" ht="15.75">
      <c r="A79" s="101"/>
      <c r="B79" s="101"/>
      <c r="C79" s="101"/>
      <c r="D79" s="102" t="s">
        <v>58</v>
      </c>
      <c r="E79" s="148"/>
      <c r="F79" s="148"/>
      <c r="G79" s="148"/>
    </row>
    <row r="80" spans="1:7" ht="15.75">
      <c r="A80" s="101"/>
      <c r="B80" s="101"/>
      <c r="C80" s="101"/>
      <c r="D80" s="102" t="s">
        <v>59</v>
      </c>
      <c r="E80" s="148"/>
      <c r="F80" s="148"/>
      <c r="G80" s="148"/>
    </row>
    <row r="81" spans="1:7" ht="15.75">
      <c r="A81" s="101"/>
      <c r="B81" s="101"/>
      <c r="C81" s="101"/>
      <c r="D81" s="102" t="s">
        <v>60</v>
      </c>
      <c r="E81" s="148"/>
      <c r="F81" s="148"/>
      <c r="G81" s="148"/>
    </row>
    <row r="82" spans="1:7" ht="15.75">
      <c r="A82" s="101"/>
      <c r="B82" s="101"/>
      <c r="C82" s="101"/>
      <c r="D82" s="102" t="s">
        <v>61</v>
      </c>
      <c r="E82" s="148"/>
      <c r="F82" s="148"/>
      <c r="G82" s="148"/>
    </row>
    <row r="83" spans="1:7" ht="15.75">
      <c r="A83" s="101"/>
      <c r="B83" s="101"/>
      <c r="C83" s="101"/>
      <c r="D83" s="102" t="s">
        <v>62</v>
      </c>
      <c r="E83" s="148"/>
      <c r="F83" s="148"/>
      <c r="G83" s="148"/>
    </row>
    <row r="84" spans="1:7" ht="15.75">
      <c r="A84" s="101"/>
      <c r="B84" s="101"/>
      <c r="C84" s="101"/>
      <c r="D84" s="102" t="s">
        <v>63</v>
      </c>
      <c r="E84" s="148"/>
      <c r="F84" s="148"/>
      <c r="G84" s="148"/>
    </row>
    <row r="85" spans="1:7" ht="15.75">
      <c r="A85" s="101"/>
      <c r="B85" s="101"/>
      <c r="C85" s="101"/>
      <c r="D85" s="102" t="s">
        <v>64</v>
      </c>
      <c r="E85" s="148"/>
      <c r="F85" s="148"/>
      <c r="G85" s="148"/>
    </row>
    <row r="86" spans="1:7" ht="15.75">
      <c r="A86" s="101"/>
      <c r="B86" s="101"/>
      <c r="C86" s="101"/>
      <c r="D86" s="102" t="s">
        <v>65</v>
      </c>
      <c r="E86" s="148"/>
      <c r="F86" s="148"/>
      <c r="G86" s="148"/>
    </row>
    <row r="87" spans="1:7" ht="15">
      <c r="A87" s="149"/>
      <c r="B87" s="149"/>
      <c r="C87" s="149"/>
      <c r="D87" s="149"/>
      <c r="E87" s="150"/>
      <c r="F87" s="150"/>
      <c r="G87" s="150"/>
    </row>
  </sheetData>
  <sheetProtection password="E760" sheet="1" objects="1" scenarios="1"/>
  <mergeCells count="46">
    <mergeCell ref="H42:J42"/>
    <mergeCell ref="H45:J45"/>
    <mergeCell ref="H48:J48"/>
    <mergeCell ref="H51:J51"/>
    <mergeCell ref="A87:D87"/>
    <mergeCell ref="E87:G87"/>
    <mergeCell ref="A74:D74"/>
    <mergeCell ref="E85:G85"/>
    <mergeCell ref="E86:G86"/>
    <mergeCell ref="E83:G83"/>
    <mergeCell ref="E84:G84"/>
    <mergeCell ref="E81:G81"/>
    <mergeCell ref="E82:G82"/>
    <mergeCell ref="E79:G79"/>
    <mergeCell ref="E80:G80"/>
    <mergeCell ref="E77:G77"/>
    <mergeCell ref="E78:G78"/>
    <mergeCell ref="E75:G75"/>
    <mergeCell ref="E76:G76"/>
    <mergeCell ref="A4:D4"/>
    <mergeCell ref="A5:D5"/>
    <mergeCell ref="A6:D6"/>
    <mergeCell ref="E39:G39"/>
    <mergeCell ref="H72:J72"/>
    <mergeCell ref="E54:G54"/>
    <mergeCell ref="H61:J61"/>
    <mergeCell ref="H57:J57"/>
    <mergeCell ref="E65:G65"/>
    <mergeCell ref="H67:J67"/>
    <mergeCell ref="E70:G70"/>
    <mergeCell ref="A1:D1"/>
    <mergeCell ref="A2:D2"/>
    <mergeCell ref="A3:D3"/>
    <mergeCell ref="G1:H1"/>
    <mergeCell ref="G2:H2"/>
    <mergeCell ref="G3:H3"/>
    <mergeCell ref="H11:J11"/>
    <mergeCell ref="A9:D9"/>
    <mergeCell ref="A10:D10"/>
    <mergeCell ref="A8:D8"/>
    <mergeCell ref="A7:D7"/>
    <mergeCell ref="G4:H4"/>
    <mergeCell ref="G5:H5"/>
    <mergeCell ref="G6:H6"/>
    <mergeCell ref="G7:H7"/>
    <mergeCell ref="G8:H8"/>
  </mergeCells>
  <printOptions/>
  <pageMargins left="0.51" right="0.28" top="1.27" bottom="0.27" header="0.45" footer="0.35"/>
  <pageSetup horizontalDpi="300" verticalDpi="300" orientation="portrait" paperSize="9" scale="97" r:id="rId2"/>
  <headerFooter alignWithMargins="0">
    <oddHeader>&amp;C&amp;"Arial,Fett Kursiv"&amp;16&amp;E"Ministranten"-Fußballturnier&amp;11
&amp;16
Spielplan&amp;R18.12.2005
Stadionhalle Wiesloch</oddHeader>
  </headerFooter>
  <ignoredErrors>
    <ignoredError sqref="E59:G59 F56 F60 F57" unlockedFormula="1"/>
  </ignoredErrors>
  <legacyDrawing r:id="rId1"/>
</worksheet>
</file>

<file path=xl/worksheets/sheet5.xml><?xml version="1.0" encoding="utf-8"?>
<worksheet xmlns="http://schemas.openxmlformats.org/spreadsheetml/2006/main" xmlns:r="http://schemas.openxmlformats.org/officeDocument/2006/relationships">
  <sheetPr codeName="Tabelle1"/>
  <dimension ref="A1:O21"/>
  <sheetViews>
    <sheetView zoomScale="75" zoomScaleNormal="75" zoomScalePageLayoutView="0" workbookViewId="0" topLeftCell="A1">
      <selection activeCell="A12" sqref="A12"/>
    </sheetView>
  </sheetViews>
  <sheetFormatPr defaultColWidth="11.421875" defaultRowHeight="12.75"/>
  <cols>
    <col min="1" max="1" width="6.8515625" style="36" customWidth="1"/>
    <col min="2" max="2" width="38.140625" style="30" customWidth="1"/>
    <col min="3" max="4" width="8.7109375" style="30" customWidth="1"/>
    <col min="5" max="5" width="6.7109375" style="30" customWidth="1"/>
    <col min="6" max="6" width="2.140625" style="30" customWidth="1"/>
    <col min="7" max="7" width="6.7109375" style="30" customWidth="1"/>
    <col min="8" max="8" width="5.7109375" style="30" customWidth="1"/>
    <col min="9" max="9" width="2.421875" style="31" customWidth="1"/>
    <col min="10" max="10" width="38.28125" style="30" customWidth="1"/>
    <col min="11" max="11" width="6.140625" style="30" customWidth="1"/>
    <col min="12" max="12" width="5.421875" style="31" customWidth="1"/>
    <col min="13" max="13" width="2.421875" style="30" customWidth="1"/>
    <col min="14" max="14" width="5.421875" style="30" customWidth="1"/>
    <col min="15" max="15" width="5.7109375" style="30" customWidth="1"/>
  </cols>
  <sheetData>
    <row r="1" spans="1:15" ht="27" customHeight="1">
      <c r="A1" s="25"/>
      <c r="B1" s="156" t="s">
        <v>45</v>
      </c>
      <c r="C1" s="157"/>
      <c r="D1" s="157"/>
      <c r="E1" s="157"/>
      <c r="F1" s="157"/>
      <c r="G1" s="157"/>
      <c r="H1" s="157"/>
      <c r="I1" s="26"/>
      <c r="J1" s="26"/>
      <c r="K1" s="26"/>
      <c r="L1" s="26"/>
      <c r="M1" s="26"/>
      <c r="N1" s="26"/>
      <c r="O1" s="26"/>
    </row>
    <row r="2" spans="1:9" ht="30" customHeight="1">
      <c r="A2" s="62" t="s">
        <v>28</v>
      </c>
      <c r="B2" s="27"/>
      <c r="C2" s="28" t="s">
        <v>20</v>
      </c>
      <c r="D2" s="27" t="s">
        <v>0</v>
      </c>
      <c r="E2" s="152" t="s">
        <v>1</v>
      </c>
      <c r="F2" s="152"/>
      <c r="G2" s="152"/>
      <c r="H2" s="27" t="s">
        <v>21</v>
      </c>
      <c r="I2" s="29"/>
    </row>
    <row r="3" spans="1:15" s="61" customFormat="1" ht="18" customHeight="1">
      <c r="A3" s="32">
        <f>IF(Rechnen!$R$3=0,"",1)</f>
      </c>
      <c r="B3" s="60" t="str">
        <f>Rechnen!K8</f>
        <v>A6</v>
      </c>
      <c r="C3" s="60">
        <f>IF(Rechnen!$R$3=0,"",Rechnen!L8)</f>
      </c>
      <c r="D3" s="60">
        <f>IF(Rechnen!$R$3=0,"",Rechnen!M8)</f>
      </c>
      <c r="E3" s="60">
        <f>IF(Rechnen!$R$3=0,"",Rechnen!N8)</f>
      </c>
      <c r="F3" s="33" t="s">
        <v>9</v>
      </c>
      <c r="G3" s="60">
        <f>IF(Rechnen!$R$3=0,"",Rechnen!P8)</f>
      </c>
      <c r="H3" s="34">
        <f>IF(AND(E3="",G3=""),"",(E3-G3))</f>
      </c>
      <c r="I3" s="35"/>
      <c r="J3" s="30"/>
      <c r="K3" s="30"/>
      <c r="L3" s="31"/>
      <c r="M3" s="30"/>
      <c r="N3" s="30"/>
      <c r="O3" s="30"/>
    </row>
    <row r="4" spans="1:15" s="61" customFormat="1" ht="18" customHeight="1">
      <c r="A4" s="32">
        <f>IF(Rechnen!$R$3=0,"",2)</f>
      </c>
      <c r="B4" s="60" t="str">
        <f>Rechnen!K7</f>
        <v>A5</v>
      </c>
      <c r="C4" s="60">
        <f>IF(Rechnen!$R$3=0,"",Rechnen!L7)</f>
      </c>
      <c r="D4" s="60">
        <f>IF(Rechnen!$R$3=0,"",Rechnen!M7)</f>
      </c>
      <c r="E4" s="60">
        <f>IF(Rechnen!$R$3=0,"",Rechnen!N7)</f>
      </c>
      <c r="F4" s="33" t="s">
        <v>9</v>
      </c>
      <c r="G4" s="60">
        <f>IF(Rechnen!$R$3=0,"",Rechnen!P7)</f>
      </c>
      <c r="H4" s="34">
        <f>IF(AND(E4="",G4=""),"",(E4-G4))</f>
      </c>
      <c r="I4" s="35"/>
      <c r="J4" s="30"/>
      <c r="K4" s="30"/>
      <c r="L4" s="31"/>
      <c r="M4" s="30"/>
      <c r="N4" s="30"/>
      <c r="O4" s="30"/>
    </row>
    <row r="5" spans="1:15" s="61" customFormat="1" ht="18" customHeight="1">
      <c r="A5" s="32">
        <f>IF(Rechnen!$R$3=0,"",3)</f>
      </c>
      <c r="B5" s="60" t="str">
        <f>Rechnen!K6</f>
        <v>A4</v>
      </c>
      <c r="C5" s="60">
        <f>IF(Rechnen!$R$3=0,"",Rechnen!L6)</f>
      </c>
      <c r="D5" s="60">
        <f>IF(Rechnen!$R$3=0,"",Rechnen!M6)</f>
      </c>
      <c r="E5" s="60">
        <f>IF(Rechnen!$R$3=0,"",Rechnen!N6)</f>
      </c>
      <c r="F5" s="33" t="s">
        <v>9</v>
      </c>
      <c r="G5" s="60">
        <f>IF(Rechnen!$R$3=0,"",Rechnen!P6)</f>
      </c>
      <c r="H5" s="34">
        <f>IF(AND(E5="",G5=""),"",(E5-G5))</f>
      </c>
      <c r="I5" s="35"/>
      <c r="J5" s="30"/>
      <c r="K5" s="30"/>
      <c r="L5" s="31"/>
      <c r="M5" s="30"/>
      <c r="N5" s="30"/>
      <c r="O5" s="30"/>
    </row>
    <row r="6" spans="1:15" s="61" customFormat="1" ht="18" customHeight="1">
      <c r="A6" s="32">
        <f>IF(Rechnen!$R$3=0,"",4)</f>
      </c>
      <c r="B6" s="60" t="str">
        <f>Rechnen!K5</f>
        <v>A3</v>
      </c>
      <c r="C6" s="60">
        <f>IF(Rechnen!$R$3=0,"",Rechnen!L5)</f>
      </c>
      <c r="D6" s="60">
        <f>IF(Rechnen!$R$3=0,"",Rechnen!M5)</f>
      </c>
      <c r="E6" s="60">
        <f>IF(Rechnen!$R$3=0,"",Rechnen!N5)</f>
      </c>
      <c r="F6" s="33" t="s">
        <v>9</v>
      </c>
      <c r="G6" s="60">
        <f>IF(Rechnen!$R$3=0,"",Rechnen!P5)</f>
      </c>
      <c r="H6" s="34">
        <f>IF(AND(E6="",G6=""),"",(E6-G6))</f>
      </c>
      <c r="I6" s="35"/>
      <c r="J6" s="30"/>
      <c r="K6" s="30"/>
      <c r="L6" s="31"/>
      <c r="M6" s="30"/>
      <c r="N6" s="30"/>
      <c r="O6" s="30"/>
    </row>
    <row r="7" spans="1:15" s="61" customFormat="1" ht="18" customHeight="1">
      <c r="A7" s="32">
        <f>IF(Rechnen!$R$3=0,"",5)</f>
      </c>
      <c r="B7" s="60" t="str">
        <f>Rechnen!K4</f>
        <v>A2</v>
      </c>
      <c r="C7" s="60">
        <f>IF(Rechnen!$R$3=0,"",Rechnen!L4)</f>
      </c>
      <c r="D7" s="60">
        <f>IF(Rechnen!$R$3=0,"",Rechnen!M4)</f>
      </c>
      <c r="E7" s="60">
        <f>IF(Rechnen!$R$3=0,"",Rechnen!N4)</f>
      </c>
      <c r="F7" s="33" t="s">
        <v>9</v>
      </c>
      <c r="G7" s="60">
        <f>IF(Rechnen!$R$3=0,"",Rechnen!P4)</f>
      </c>
      <c r="H7" s="34">
        <f>IF(AND(E7="",G7=""),"",(E7-G7))</f>
      </c>
      <c r="I7" s="40"/>
      <c r="J7" s="38"/>
      <c r="K7" s="40"/>
      <c r="L7" s="37"/>
      <c r="M7" s="38"/>
      <c r="N7" s="39"/>
      <c r="O7" s="39"/>
    </row>
    <row r="8" spans="1:15" s="61" customFormat="1" ht="18" customHeight="1">
      <c r="A8" s="32">
        <f>IF(Rechnen!$R$3=0,"",6)</f>
      </c>
      <c r="B8" s="60" t="str">
        <f>Rechnen!K3</f>
        <v>A1</v>
      </c>
      <c r="C8" s="60">
        <f>IF(Rechnen!$R$3=0,"",Rechnen!L3)</f>
      </c>
      <c r="D8" s="60">
        <f>IF(Rechnen!$R$3=0,"",Rechnen!M3)</f>
      </c>
      <c r="E8" s="60">
        <f>IF(Rechnen!$R$3=0,"",Rechnen!N3)</f>
      </c>
      <c r="F8" s="33" t="s">
        <v>9</v>
      </c>
      <c r="G8" s="60">
        <f>IF(Rechnen!$R$3=0,"",Rechnen!P3)</f>
      </c>
      <c r="H8" s="34">
        <f>IF(AND(E8="",G8=""),"",(E8-G8))</f>
      </c>
      <c r="I8" s="41"/>
      <c r="J8" s="42"/>
      <c r="K8" s="42"/>
      <c r="L8" s="42"/>
      <c r="M8" s="42"/>
      <c r="N8" s="42"/>
      <c r="O8" s="42"/>
    </row>
    <row r="9" spans="1:15" s="61" customFormat="1" ht="18" customHeight="1" hidden="1">
      <c r="A9" s="32">
        <f>IF(Rechnen!$R$3=0,"",7)</f>
      </c>
      <c r="B9" s="60">
        <f>Rechnen!K9</f>
        <v>0</v>
      </c>
      <c r="C9" s="60">
        <f>IF(Rechnen!$R$3=0,"",Rechnen!L9)</f>
      </c>
      <c r="D9" s="60">
        <f>IF(Rechnen!$R$3=0,"",Rechnen!M9)</f>
      </c>
      <c r="E9" s="60">
        <f>IF(Rechnen!$R$3=0,"",Rechnen!N9)</f>
      </c>
      <c r="F9" s="33" t="s">
        <v>9</v>
      </c>
      <c r="G9" s="60">
        <f>IF(Rechnen!$R$3=0,"",Rechnen!P9)</f>
      </c>
      <c r="H9" s="34">
        <f>IF(AND(E9="",G9=""),"",(E9-G9))</f>
      </c>
      <c r="I9" s="36"/>
      <c r="J9" s="30"/>
      <c r="K9" s="30"/>
      <c r="L9" s="31"/>
      <c r="M9" s="30"/>
      <c r="N9" s="30"/>
      <c r="O9" s="30"/>
    </row>
    <row r="10" spans="1:15" s="61" customFormat="1" ht="18" customHeight="1" hidden="1">
      <c r="A10" s="32">
        <f>IF(Rechnen!$R$3=0,"",8)</f>
      </c>
      <c r="B10" s="60">
        <f>Rechnen!K10</f>
        <v>0</v>
      </c>
      <c r="C10" s="60">
        <f>IF(Rechnen!$R$3=0,"",Rechnen!L10)</f>
      </c>
      <c r="D10" s="60">
        <f>IF(Rechnen!$R$3=0,"",Rechnen!M10)</f>
      </c>
      <c r="E10" s="60">
        <f>IF(Rechnen!$R$3=0,"",Rechnen!N10)</f>
      </c>
      <c r="F10" s="33" t="s">
        <v>9</v>
      </c>
      <c r="G10" s="60">
        <f>IF(Rechnen!$R$3=0,"",Rechnen!P10)</f>
      </c>
      <c r="H10" s="34">
        <f>IF(AND(E10="",G10=""),"",(E10-G10))</f>
      </c>
      <c r="I10" s="31"/>
      <c r="J10" s="30"/>
      <c r="K10" s="30"/>
      <c r="L10" s="31"/>
      <c r="M10" s="30"/>
      <c r="N10" s="30"/>
      <c r="O10" s="30"/>
    </row>
    <row r="11" spans="1:15" s="61" customFormat="1" ht="18" customHeight="1" hidden="1">
      <c r="A11" s="32">
        <f>IF(Rechnen!$R$3=0,"",9)</f>
      </c>
      <c r="B11" s="60">
        <f>Rechnen!K11</f>
        <v>0</v>
      </c>
      <c r="C11" s="60">
        <f>IF(Rechnen!$R$3=0,"",Rechnen!L11)</f>
      </c>
      <c r="D11" s="60">
        <f>IF(Rechnen!$R$3=0,"",Rechnen!M11)</f>
      </c>
      <c r="E11" s="60">
        <f>IF(Rechnen!$R$3=0,"",Rechnen!N11)</f>
      </c>
      <c r="F11" s="33" t="s">
        <v>9</v>
      </c>
      <c r="G11" s="60">
        <f>IF(Rechnen!$R$3=0,"",Rechnen!P11)</f>
      </c>
      <c r="H11" s="34">
        <f>IF(AND(E11="",G11=""),"",(E11-G11))</f>
      </c>
      <c r="I11" s="31"/>
      <c r="J11" s="30"/>
      <c r="K11" s="30"/>
      <c r="L11" s="31"/>
      <c r="M11" s="30"/>
      <c r="N11" s="30"/>
      <c r="O11" s="30"/>
    </row>
    <row r="12" spans="1:15" ht="75" customHeight="1">
      <c r="A12" s="62"/>
      <c r="B12" s="154" t="s">
        <v>46</v>
      </c>
      <c r="C12" s="155"/>
      <c r="D12" s="155"/>
      <c r="E12" s="155"/>
      <c r="F12" s="155"/>
      <c r="G12" s="155"/>
      <c r="H12" s="155"/>
      <c r="I12" s="26"/>
      <c r="J12" s="26"/>
      <c r="K12" s="26"/>
      <c r="L12" s="26"/>
      <c r="M12" s="26"/>
      <c r="N12" s="26"/>
      <c r="O12" s="26"/>
    </row>
    <row r="13" spans="1:8" ht="18" customHeight="1">
      <c r="A13" s="158" t="s">
        <v>28</v>
      </c>
      <c r="B13" s="152"/>
      <c r="C13" s="160" t="s">
        <v>20</v>
      </c>
      <c r="D13" s="152" t="s">
        <v>0</v>
      </c>
      <c r="E13" s="152" t="s">
        <v>1</v>
      </c>
      <c r="F13" s="152"/>
      <c r="G13" s="152"/>
      <c r="H13" s="152" t="s">
        <v>21</v>
      </c>
    </row>
    <row r="14" spans="1:8" ht="15" customHeight="1">
      <c r="A14" s="159"/>
      <c r="B14" s="153"/>
      <c r="C14" s="161"/>
      <c r="D14" s="153"/>
      <c r="E14" s="153"/>
      <c r="F14" s="153"/>
      <c r="G14" s="153"/>
      <c r="H14" s="153"/>
    </row>
    <row r="15" spans="1:15" s="61" customFormat="1" ht="15">
      <c r="A15" s="32">
        <f>IF(Rechnen!$R$17=0,"",1)</f>
      </c>
      <c r="B15" s="60" t="str">
        <f>Rechnen!K21</f>
        <v>B5</v>
      </c>
      <c r="C15" s="60">
        <f>IF(Rechnen!$R$17=0,"",Rechnen!L21)</f>
      </c>
      <c r="D15" s="60">
        <f>IF(Rechnen!$R$17=0,"",Rechnen!M21)</f>
      </c>
      <c r="E15" s="60">
        <f>IF(Rechnen!$R$17=0,"",Rechnen!N21)</f>
      </c>
      <c r="F15" s="33" t="s">
        <v>9</v>
      </c>
      <c r="G15" s="60">
        <f>IF(Rechnen!$R$17=0,"",Rechnen!P21)</f>
      </c>
      <c r="H15" s="34">
        <f>IF(AND(E15="",G15=""),"",(E15-G15))</f>
      </c>
      <c r="I15" s="31"/>
      <c r="J15" s="30"/>
      <c r="K15" s="30"/>
      <c r="L15" s="31"/>
      <c r="M15" s="30"/>
      <c r="N15" s="30"/>
      <c r="O15" s="30"/>
    </row>
    <row r="16" spans="1:15" s="61" customFormat="1" ht="15">
      <c r="A16" s="32">
        <f>IF(Rechnen!$R$17=0,"",2)</f>
      </c>
      <c r="B16" s="60" t="str">
        <f>Rechnen!K20</f>
        <v>B4</v>
      </c>
      <c r="C16" s="60">
        <f>IF(Rechnen!$R$17=0,"",Rechnen!L20)</f>
      </c>
      <c r="D16" s="60">
        <f>IF(Rechnen!$R$17=0,"",Rechnen!M20)</f>
      </c>
      <c r="E16" s="60">
        <f>IF(Rechnen!$R$17=0,"",Rechnen!N20)</f>
      </c>
      <c r="F16" s="33" t="s">
        <v>9</v>
      </c>
      <c r="G16" s="60">
        <f>IF(Rechnen!$R$17=0,"",Rechnen!P20)</f>
      </c>
      <c r="H16" s="34">
        <f>IF(AND(E16="",G16=""),"",(E16-G16))</f>
      </c>
      <c r="I16" s="31"/>
      <c r="J16" s="30"/>
      <c r="K16" s="30"/>
      <c r="L16" s="31"/>
      <c r="M16" s="30"/>
      <c r="N16" s="30"/>
      <c r="O16" s="30"/>
    </row>
    <row r="17" spans="1:15" s="61" customFormat="1" ht="15">
      <c r="A17" s="32">
        <f>IF(Rechnen!$R$17=0,"",3)</f>
      </c>
      <c r="B17" s="60" t="str">
        <f>Rechnen!K19</f>
        <v>B3</v>
      </c>
      <c r="C17" s="60">
        <f>IF(Rechnen!$R$17=0,"",Rechnen!L19)</f>
      </c>
      <c r="D17" s="60">
        <f>IF(Rechnen!$R$17=0,"",Rechnen!M19)</f>
      </c>
      <c r="E17" s="60">
        <f>IF(Rechnen!$R$17=0,"",Rechnen!N19)</f>
      </c>
      <c r="F17" s="33" t="s">
        <v>9</v>
      </c>
      <c r="G17" s="60">
        <f>IF(Rechnen!$R$17=0,"",Rechnen!P19)</f>
      </c>
      <c r="H17" s="34">
        <f>IF(AND(E17="",G17=""),"",(E17-G17))</f>
      </c>
      <c r="I17" s="31"/>
      <c r="J17" s="30"/>
      <c r="K17" s="30"/>
      <c r="L17" s="31"/>
      <c r="M17" s="30"/>
      <c r="N17" s="30"/>
      <c r="O17" s="30"/>
    </row>
    <row r="18" spans="1:15" s="61" customFormat="1" ht="15">
      <c r="A18" s="32">
        <f>IF(Rechnen!$R$17=0,"",4)</f>
      </c>
      <c r="B18" s="60" t="str">
        <f>Rechnen!K18</f>
        <v>B2</v>
      </c>
      <c r="C18" s="60">
        <f>IF(Rechnen!$R$17=0,"",Rechnen!L18)</f>
      </c>
      <c r="D18" s="60">
        <f>IF(Rechnen!$R$17=0,"",Rechnen!M18)</f>
      </c>
      <c r="E18" s="60">
        <f>IF(Rechnen!$R$17=0,"",Rechnen!N18)</f>
      </c>
      <c r="F18" s="33" t="s">
        <v>9</v>
      </c>
      <c r="G18" s="60">
        <f>IF(Rechnen!$R$17=0,"",Rechnen!P18)</f>
      </c>
      <c r="H18" s="34">
        <f>IF(AND(E18="",G18=""),"",(E18-G18))</f>
      </c>
      <c r="I18" s="31"/>
      <c r="J18" s="30"/>
      <c r="K18" s="30"/>
      <c r="L18" s="31"/>
      <c r="M18" s="30"/>
      <c r="N18" s="30"/>
      <c r="O18" s="30"/>
    </row>
    <row r="19" spans="1:15" s="61" customFormat="1" ht="15">
      <c r="A19" s="32">
        <f>IF(Rechnen!$R$17=0,"",5)</f>
      </c>
      <c r="B19" s="60" t="str">
        <f>Rechnen!K17</f>
        <v>B1</v>
      </c>
      <c r="C19" s="60">
        <f>IF(Rechnen!$R$17=0,"",Rechnen!L17)</f>
      </c>
      <c r="D19" s="60">
        <f>IF(Rechnen!$R$17=0,"",Rechnen!M17)</f>
      </c>
      <c r="E19" s="60">
        <f>IF(Rechnen!$R$17=0,"",Rechnen!N17)</f>
      </c>
      <c r="F19" s="33" t="s">
        <v>9</v>
      </c>
      <c r="G19" s="60">
        <f>IF(Rechnen!$R$17=0,"",Rechnen!P17)</f>
      </c>
      <c r="H19" s="34">
        <f>IF(AND(E19="",G19=""),"",(E19-G19))</f>
      </c>
      <c r="I19" s="31"/>
      <c r="J19" s="30"/>
      <c r="K19" s="30"/>
      <c r="L19" s="31"/>
      <c r="M19" s="30"/>
      <c r="N19" s="30"/>
      <c r="O19" s="30"/>
    </row>
    <row r="20" spans="1:15" s="61" customFormat="1" ht="15">
      <c r="A20" s="32"/>
      <c r="B20" s="60"/>
      <c r="C20" s="60"/>
      <c r="D20" s="60"/>
      <c r="E20" s="60"/>
      <c r="F20" s="33"/>
      <c r="G20" s="60"/>
      <c r="H20" s="34"/>
      <c r="I20" s="31"/>
      <c r="J20" s="30"/>
      <c r="K20" s="30"/>
      <c r="L20" s="31"/>
      <c r="M20" s="30"/>
      <c r="N20" s="30"/>
      <c r="O20" s="30"/>
    </row>
    <row r="21" spans="1:15" s="61" customFormat="1" ht="15" hidden="1">
      <c r="A21" s="32">
        <f>IF(Rechnen!$R$17=0,"",7)</f>
      </c>
      <c r="B21" s="60">
        <f>Rechnen!K23</f>
        <v>0</v>
      </c>
      <c r="C21" s="60">
        <f>IF(Rechnen!$R$17=0,"",Rechnen!L23)</f>
      </c>
      <c r="D21" s="60">
        <f>IF(Rechnen!$R$17=0,"",Rechnen!M23)</f>
      </c>
      <c r="E21" s="60">
        <f>IF(Rechnen!$R$17=0,"",Rechnen!N23)</f>
      </c>
      <c r="F21" s="33" t="s">
        <v>9</v>
      </c>
      <c r="G21" s="60">
        <f>IF(Rechnen!$R$17=0,"",Rechnen!P23)</f>
      </c>
      <c r="H21" s="34">
        <f>IF(AND(E21="",G21=""),"",(E21-G21))</f>
      </c>
      <c r="I21" s="31"/>
      <c r="J21" s="30"/>
      <c r="K21" s="30"/>
      <c r="L21" s="31"/>
      <c r="M21" s="30"/>
      <c r="N21" s="30"/>
      <c r="O21" s="30"/>
    </row>
  </sheetData>
  <sheetProtection password="E760" sheet="1" objects="1" scenarios="1"/>
  <mergeCells count="9">
    <mergeCell ref="E13:G14"/>
    <mergeCell ref="H13:H14"/>
    <mergeCell ref="B12:H12"/>
    <mergeCell ref="B1:H1"/>
    <mergeCell ref="E2:G2"/>
    <mergeCell ref="A13:A14"/>
    <mergeCell ref="B13:B14"/>
    <mergeCell ref="C13:C14"/>
    <mergeCell ref="D13:D14"/>
  </mergeCells>
  <printOptions horizontalCentered="1"/>
  <pageMargins left="0.7480314960629921" right="0.7086614173228347" top="1.299212598425197" bottom="0.984251968503937" header="0.4724409448818898" footer="0.5118110236220472"/>
  <pageSetup horizontalDpi="600" verticalDpi="600" orientation="portrait" paperSize="9" r:id="rId3"/>
  <headerFooter alignWithMargins="0">
    <oddHeader>&amp;C&amp;"Arial,Fett Kursiv"&amp;16&amp;EMinistranten- Turnier&amp;"Arial,Standard"&amp;10&amp;E
&amp;"Arial,Fett Kursiv"&amp;14 2005&amp;"Arial,Standard"&amp;10
&amp;12Stadion-Halle - Wiesloch &amp;R&amp;"Arial,Fett"&amp;12 18.12.2005
</oddHeader>
  </headerFooter>
  <colBreaks count="1" manualBreakCount="1">
    <brk id="9" max="65535" man="1"/>
  </colBreaks>
  <legacyDrawing r:id="rId2"/>
</worksheet>
</file>

<file path=xl/worksheets/sheet6.xml><?xml version="1.0" encoding="utf-8"?>
<worksheet xmlns="http://schemas.openxmlformats.org/spreadsheetml/2006/main" xmlns:r="http://schemas.openxmlformats.org/officeDocument/2006/relationships">
  <sheetPr codeName="Tabelle4"/>
  <dimension ref="A1:W32"/>
  <sheetViews>
    <sheetView zoomScale="90" zoomScaleNormal="90" zoomScalePageLayoutView="0" workbookViewId="0" topLeftCell="A1">
      <selection activeCell="R33" sqref="R33"/>
    </sheetView>
  </sheetViews>
  <sheetFormatPr defaultColWidth="11.421875" defaultRowHeight="12.75"/>
  <cols>
    <col min="1" max="1" width="5.57421875" style="8" bestFit="1" customWidth="1"/>
    <col min="2" max="2" width="11.140625" style="9" bestFit="1" customWidth="1"/>
    <col min="3" max="3" width="2.28125" style="9" customWidth="1"/>
    <col min="4" max="4" width="11.140625" style="9" bestFit="1" customWidth="1"/>
    <col min="5" max="5" width="4.7109375" style="9" customWidth="1"/>
    <col min="6" max="6" width="2.140625" style="9" customWidth="1"/>
    <col min="7" max="7" width="4.7109375" style="9" customWidth="1"/>
    <col min="8" max="8" width="6.28125" style="9" customWidth="1"/>
    <col min="9" max="9" width="7.00390625" style="9" customWidth="1"/>
    <col min="10" max="10" width="1.7109375" style="9" customWidth="1"/>
    <col min="11" max="11" width="26.140625" style="10" customWidth="1"/>
    <col min="12" max="12" width="8.28125" style="10" customWidth="1"/>
    <col min="13" max="13" width="5.57421875" style="10" customWidth="1"/>
    <col min="14" max="14" width="5.28125" style="10" customWidth="1"/>
    <col min="15" max="15" width="2.140625" style="10" customWidth="1"/>
    <col min="16" max="16" width="5.421875" style="10" customWidth="1"/>
    <col min="17" max="17" width="5.57421875" style="10" customWidth="1"/>
    <col min="18" max="18" width="8.421875" style="10" customWidth="1"/>
    <col min="19" max="19" width="7.8515625" style="10" customWidth="1"/>
    <col min="20" max="20" width="7.28125" style="10" customWidth="1"/>
    <col min="21" max="23" width="7.421875" style="10" customWidth="1"/>
    <col min="24" max="16384" width="11.421875" style="12" customWidth="1"/>
  </cols>
  <sheetData>
    <row r="1" ht="47.25" customHeight="1">
      <c r="R1" s="11"/>
    </row>
    <row r="2" spans="1:23" ht="43.5" customHeight="1">
      <c r="A2" s="13" t="s">
        <v>16</v>
      </c>
      <c r="B2" s="14" t="s">
        <v>17</v>
      </c>
      <c r="C2" s="14"/>
      <c r="D2" s="14" t="s">
        <v>17</v>
      </c>
      <c r="E2" s="162" t="s">
        <v>7</v>
      </c>
      <c r="F2" s="162"/>
      <c r="G2" s="162"/>
      <c r="H2" s="55" t="s">
        <v>18</v>
      </c>
      <c r="I2" s="55" t="s">
        <v>19</v>
      </c>
      <c r="J2" s="15"/>
      <c r="K2" s="14" t="s">
        <v>52</v>
      </c>
      <c r="L2" s="16" t="s">
        <v>20</v>
      </c>
      <c r="M2" s="16" t="s">
        <v>0</v>
      </c>
      <c r="N2" s="163" t="s">
        <v>1</v>
      </c>
      <c r="O2" s="163"/>
      <c r="P2" s="163"/>
      <c r="Q2" s="16" t="s">
        <v>21</v>
      </c>
      <c r="R2" s="11" t="s">
        <v>25</v>
      </c>
      <c r="S2" s="10" t="s">
        <v>22</v>
      </c>
      <c r="T2" s="10" t="s">
        <v>23</v>
      </c>
      <c r="U2" s="10" t="s">
        <v>24</v>
      </c>
      <c r="V2" s="10" t="s">
        <v>29</v>
      </c>
      <c r="W2" s="10" t="s">
        <v>30</v>
      </c>
    </row>
    <row r="3" spans="1:23" ht="12.75">
      <c r="A3" s="17">
        <f>Spielplan!$B12</f>
        <v>1</v>
      </c>
      <c r="B3" s="63" t="str">
        <f>Spielplan!$E12</f>
        <v>A1</v>
      </c>
      <c r="C3" s="64" t="s">
        <v>8</v>
      </c>
      <c r="D3" s="65" t="str">
        <f>Spielplan!$G12</f>
        <v>A2</v>
      </c>
      <c r="E3" s="14">
        <f>IF(Spielplan!$H12="","",Spielplan!$H12)</f>
      </c>
      <c r="F3" s="14" t="s">
        <v>9</v>
      </c>
      <c r="G3" s="14">
        <f>IF(Spielplan!$J12="","",Spielplan!$J12)</f>
      </c>
      <c r="H3" s="56">
        <f aca="true" t="shared" si="0" ref="H3:H27">IF(OR($E3="",$G3=""),"",IF(E3&gt;G3,3,IF(E3=G3,1,0)))</f>
      </c>
      <c r="I3" s="56">
        <f aca="true" t="shared" si="1" ref="I3:I27">IF(OR($E3="",$G3=""),"",IF(G3&gt;E3,3,IF(E3=G3,1,0)))</f>
      </c>
      <c r="K3" s="66" t="str">
        <f>Vorgaben!A2</f>
        <v>A1</v>
      </c>
      <c r="L3" s="18">
        <f aca="true" t="shared" si="2" ref="L3:L8">SUM(S3:W3)</f>
        <v>0</v>
      </c>
      <c r="M3" s="18">
        <f>SUM(H3,I10,H13,H20,H23)</f>
        <v>0</v>
      </c>
      <c r="N3" s="14">
        <f>SUM(E3,G10,E13,E20,E23)</f>
        <v>0</v>
      </c>
      <c r="O3" s="14" t="s">
        <v>9</v>
      </c>
      <c r="P3" s="14">
        <f>SUM(G3,E10,G13,G20,G23)</f>
        <v>0</v>
      </c>
      <c r="Q3" s="14">
        <f aca="true" t="shared" si="3" ref="Q3:Q8">N3-P3</f>
        <v>0</v>
      </c>
      <c r="R3" s="10">
        <f>SUM(L3:L11)/2</f>
        <v>0</v>
      </c>
      <c r="S3" s="10">
        <f>IF(OR($E3="",$G3=""),0,1)</f>
        <v>0</v>
      </c>
      <c r="T3" s="10">
        <f>IF(OR($E10="",$G10=""),0,1)</f>
        <v>0</v>
      </c>
      <c r="U3" s="10">
        <f>IF(OR($E13="",$G13=""),0,1)</f>
        <v>0</v>
      </c>
      <c r="V3" s="10">
        <f>IF(OR($E20="",$G20=""),0,1)</f>
        <v>0</v>
      </c>
      <c r="W3" s="10">
        <f>IF(OR($E23="",$G23=""),0,1)</f>
        <v>0</v>
      </c>
    </row>
    <row r="4" spans="1:23" ht="12.75">
      <c r="A4" s="17">
        <f>Spielplan!$B13</f>
        <v>2</v>
      </c>
      <c r="B4" s="63" t="str">
        <f>Spielplan!$E13</f>
        <v>A3</v>
      </c>
      <c r="C4" s="64" t="s">
        <v>8</v>
      </c>
      <c r="D4" s="65" t="str">
        <f>Spielplan!$G13</f>
        <v>A4</v>
      </c>
      <c r="E4" s="14">
        <f>IF(Spielplan!$H13="","",Spielplan!$H13)</f>
      </c>
      <c r="F4" s="14" t="s">
        <v>9</v>
      </c>
      <c r="G4" s="14">
        <f>IF(Spielplan!$J13="","",Spielplan!$J13)</f>
      </c>
      <c r="H4" s="56">
        <f t="shared" si="0"/>
      </c>
      <c r="I4" s="56">
        <f t="shared" si="1"/>
      </c>
      <c r="K4" s="66" t="str">
        <f>Vorgaben!A3</f>
        <v>A2</v>
      </c>
      <c r="L4" s="18">
        <f t="shared" si="2"/>
        <v>0</v>
      </c>
      <c r="M4" s="18">
        <f>SUM(I3,H8,I15,H19,I24)</f>
        <v>0</v>
      </c>
      <c r="N4" s="14">
        <f>SUM(G3,E8,G15,E19,G24)</f>
        <v>0</v>
      </c>
      <c r="O4" s="14" t="s">
        <v>9</v>
      </c>
      <c r="P4" s="14">
        <f>SUM(E3,G8,E15,G19,E24)</f>
        <v>0</v>
      </c>
      <c r="Q4" s="14">
        <f t="shared" si="3"/>
        <v>0</v>
      </c>
      <c r="S4" s="10">
        <f>IF(OR($E3="",$G3=""),0,1)</f>
        <v>0</v>
      </c>
      <c r="T4" s="10">
        <f>IF(OR($E8="",$G8=""),0,1)</f>
        <v>0</v>
      </c>
      <c r="U4" s="10">
        <f>IF(OR($E15="",$G15=""),0,1)</f>
        <v>0</v>
      </c>
      <c r="V4" s="10">
        <f>IF(OR($E17="",$G17=""),0,1)</f>
        <v>0</v>
      </c>
      <c r="W4" s="10">
        <f>IF(OR($E24="",$G24=""),0,1)</f>
        <v>0</v>
      </c>
    </row>
    <row r="5" spans="1:23" ht="12.75">
      <c r="A5" s="17">
        <f>Spielplan!$B14</f>
        <v>3</v>
      </c>
      <c r="B5" s="63" t="str">
        <f>Spielplan!$E14</f>
        <v>A6</v>
      </c>
      <c r="C5" s="64" t="s">
        <v>8</v>
      </c>
      <c r="D5" s="65" t="str">
        <f>Spielplan!$G14</f>
        <v>A5</v>
      </c>
      <c r="E5" s="14">
        <f>IF(Spielplan!$H14="","",Spielplan!$H14)</f>
      </c>
      <c r="F5" s="14" t="s">
        <v>9</v>
      </c>
      <c r="G5" s="14">
        <f>IF(Spielplan!$J14="","",Spielplan!$J14)</f>
      </c>
      <c r="H5" s="56">
        <f t="shared" si="0"/>
      </c>
      <c r="I5" s="56">
        <f t="shared" si="1"/>
      </c>
      <c r="K5" s="66" t="str">
        <f>Vorgaben!A4</f>
        <v>A3</v>
      </c>
      <c r="L5" s="18">
        <f t="shared" si="2"/>
        <v>0</v>
      </c>
      <c r="M5" s="18">
        <f>SUM(H4,I8,I14,H18,I23)</f>
        <v>0</v>
      </c>
      <c r="N5" s="14">
        <f>SUM(E4,G8,G14,E18,G23)</f>
        <v>0</v>
      </c>
      <c r="O5" s="14" t="s">
        <v>9</v>
      </c>
      <c r="P5" s="14">
        <f>SUM(G4,E8,E14,G18,E23)</f>
        <v>0</v>
      </c>
      <c r="Q5" s="14">
        <f t="shared" si="3"/>
        <v>0</v>
      </c>
      <c r="S5" s="10">
        <f>IF(OR($E4="",$G4=""),0,1)</f>
        <v>0</v>
      </c>
      <c r="T5" s="10">
        <f>IF(OR($E8="",$G8=""),0,1)</f>
        <v>0</v>
      </c>
      <c r="U5" s="10">
        <f>IF(OR($E14="",$G14=""),0,1)</f>
        <v>0</v>
      </c>
      <c r="V5" s="10">
        <f>IF(OR($E18="",$G18=""),0,1)</f>
        <v>0</v>
      </c>
      <c r="W5" s="10">
        <f>IF(OR($E21="",$G21=""),0,1)</f>
        <v>0</v>
      </c>
    </row>
    <row r="6" spans="1:23" ht="12.75">
      <c r="A6" s="17">
        <f>Spielplan!$B15</f>
        <v>4</v>
      </c>
      <c r="B6" s="63" t="str">
        <f>Spielplan!$E15</f>
        <v>B2</v>
      </c>
      <c r="C6" s="64" t="s">
        <v>8</v>
      </c>
      <c r="D6" s="65" t="str">
        <f>Spielplan!$G15</f>
        <v>B1</v>
      </c>
      <c r="E6" s="14">
        <f>IF(Spielplan!$H15="","",Spielplan!$H15)</f>
      </c>
      <c r="F6" s="14" t="s">
        <v>9</v>
      </c>
      <c r="G6" s="14">
        <f>IF(Spielplan!$J15="","",Spielplan!$J15)</f>
      </c>
      <c r="H6" s="56">
        <f t="shared" si="0"/>
      </c>
      <c r="I6" s="56">
        <f t="shared" si="1"/>
      </c>
      <c r="K6" s="66" t="str">
        <f>Vorgaben!A5</f>
        <v>A4</v>
      </c>
      <c r="L6" s="18">
        <f t="shared" si="2"/>
        <v>0</v>
      </c>
      <c r="M6" s="18">
        <f>SUM(I4,H9,H17,I20,I23)</f>
        <v>0</v>
      </c>
      <c r="N6" s="14">
        <f>SUM(G4,E9,E15,G20,G25)</f>
        <v>0</v>
      </c>
      <c r="O6" s="14" t="s">
        <v>9</v>
      </c>
      <c r="P6" s="14">
        <f>SUM(E4,G9,G15,E20,E25)</f>
        <v>0</v>
      </c>
      <c r="Q6" s="14">
        <f t="shared" si="3"/>
        <v>0</v>
      </c>
      <c r="S6" s="10">
        <f>IF(OR($E4="",$G4=""),0,1)</f>
        <v>0</v>
      </c>
      <c r="T6" s="10">
        <f>IF(OR($E9="",$G9=""),0,1)</f>
        <v>0</v>
      </c>
      <c r="U6" s="10">
        <f>IF(OR($E15="",$G15=""),0,1)</f>
        <v>0</v>
      </c>
      <c r="V6" s="10">
        <f>IF(OR($E20="",$G20=""),0,1)</f>
        <v>0</v>
      </c>
      <c r="W6" s="10">
        <f>IF(OR($E25="",$G25=""),0,1)</f>
        <v>0</v>
      </c>
    </row>
    <row r="7" spans="1:23" ht="12.75">
      <c r="A7" s="17">
        <f>Spielplan!$B16</f>
        <v>5</v>
      </c>
      <c r="B7" s="63" t="str">
        <f>Spielplan!$E16</f>
        <v>B4</v>
      </c>
      <c r="C7" s="64" t="s">
        <v>8</v>
      </c>
      <c r="D7" s="65" t="str">
        <f>Spielplan!$G16</f>
        <v>B3</v>
      </c>
      <c r="E7" s="14">
        <f>IF(Spielplan!$H16="","",Spielplan!$H16)</f>
      </c>
      <c r="F7" s="14" t="s">
        <v>9</v>
      </c>
      <c r="G7" s="14">
        <f>IF(Spielplan!$J16="","",Spielplan!$J16)</f>
      </c>
      <c r="H7" s="56">
        <f t="shared" si="0"/>
      </c>
      <c r="I7" s="56">
        <f t="shared" si="1"/>
      </c>
      <c r="K7" s="66" t="str">
        <f>Vorgaben!A6</f>
        <v>A5</v>
      </c>
      <c r="L7" s="18">
        <f t="shared" si="2"/>
        <v>0</v>
      </c>
      <c r="M7" s="18">
        <f>SUM(I5,I9,I13,I18,H24)</f>
        <v>0</v>
      </c>
      <c r="N7" s="14">
        <f>SUM(G5,G9,G13,G18,E24)</f>
        <v>0</v>
      </c>
      <c r="O7" s="14" t="s">
        <v>9</v>
      </c>
      <c r="P7" s="14">
        <f>SUM(E5,E9,E13,E18,G24)</f>
        <v>0</v>
      </c>
      <c r="Q7" s="14">
        <f t="shared" si="3"/>
        <v>0</v>
      </c>
      <c r="S7" s="10">
        <f>IF(OR($E5="",$G5=""),0,1)</f>
        <v>0</v>
      </c>
      <c r="T7" s="10">
        <f>IF(OR($E9="",$G9=""),0,1)</f>
        <v>0</v>
      </c>
      <c r="U7" s="10">
        <f>IF(OR($E13="",$G13=""),0,1)</f>
        <v>0</v>
      </c>
      <c r="V7" s="10">
        <f>IF(OR($E18="",$G18=""),0,1)</f>
        <v>0</v>
      </c>
      <c r="W7" s="10">
        <f>IF(OR($E24="",$G24=""),0,1)</f>
        <v>0</v>
      </c>
    </row>
    <row r="8" spans="1:23" ht="12.75">
      <c r="A8" s="17">
        <f>Spielplan!$B17</f>
        <v>6</v>
      </c>
      <c r="B8" s="63" t="str">
        <f>Spielplan!$E17</f>
        <v>A2</v>
      </c>
      <c r="C8" s="64" t="s">
        <v>8</v>
      </c>
      <c r="D8" s="65" t="str">
        <f>Spielplan!$G17</f>
        <v>A3</v>
      </c>
      <c r="E8" s="14">
        <f>IF(Spielplan!$H17="","",Spielplan!$H17)</f>
      </c>
      <c r="F8" s="14" t="s">
        <v>9</v>
      </c>
      <c r="G8" s="14">
        <f>IF(Spielplan!$J17="","",Spielplan!$J17)</f>
      </c>
      <c r="H8" s="56">
        <f t="shared" si="0"/>
      </c>
      <c r="I8" s="56">
        <f t="shared" si="1"/>
      </c>
      <c r="K8" s="66" t="str">
        <f>Vorgaben!A7</f>
        <v>A6</v>
      </c>
      <c r="L8" s="18">
        <f t="shared" si="2"/>
        <v>0</v>
      </c>
      <c r="M8" s="18">
        <f>SUM(H5,H10,H14,I19,H25)</f>
        <v>0</v>
      </c>
      <c r="N8" s="14">
        <f>SUM(E5,E10,E14,G19,E25)</f>
        <v>0</v>
      </c>
      <c r="O8" s="14" t="s">
        <v>9</v>
      </c>
      <c r="P8" s="14">
        <f>SUM(G5,G10,G14,E19,G25)</f>
        <v>0</v>
      </c>
      <c r="Q8" s="14">
        <f t="shared" si="3"/>
        <v>0</v>
      </c>
      <c r="R8" s="19"/>
      <c r="S8" s="10">
        <f>IF(OR($E5="",$G5=""),0,1)</f>
        <v>0</v>
      </c>
      <c r="T8" s="10">
        <f>IF(OR($E10="",$G10=""),0,1)</f>
        <v>0</v>
      </c>
      <c r="U8" s="10">
        <f>IF(OR($E14="",$G14=""),0,1)</f>
        <v>0</v>
      </c>
      <c r="V8" s="10">
        <f>IF(OR($E19="",$G19=""),0,1)</f>
        <v>0</v>
      </c>
      <c r="W8" s="10">
        <f>IF(OR($E25="",$G25=""),0,1)</f>
        <v>0</v>
      </c>
    </row>
    <row r="9" spans="1:18" ht="12.75">
      <c r="A9" s="17">
        <f>Spielplan!$B18</f>
        <v>7</v>
      </c>
      <c r="B9" s="63" t="str">
        <f>Spielplan!$E18</f>
        <v>A4</v>
      </c>
      <c r="C9" s="64" t="s">
        <v>8</v>
      </c>
      <c r="D9" s="65" t="str">
        <f>Spielplan!$G18</f>
        <v>A5</v>
      </c>
      <c r="E9" s="14">
        <f>IF(Spielplan!$H18="","",Spielplan!$H18)</f>
      </c>
      <c r="F9" s="14" t="s">
        <v>9</v>
      </c>
      <c r="G9" s="14">
        <f>IF(Spielplan!$J18="","",Spielplan!$J18)</f>
      </c>
      <c r="H9" s="56">
        <f t="shared" si="0"/>
      </c>
      <c r="I9" s="56">
        <f t="shared" si="1"/>
      </c>
      <c r="K9" s="105"/>
      <c r="L9" s="18"/>
      <c r="M9" s="18"/>
      <c r="N9" s="14"/>
      <c r="O9" s="14"/>
      <c r="P9" s="14"/>
      <c r="Q9" s="14"/>
      <c r="R9" s="19"/>
    </row>
    <row r="10" spans="1:18" ht="12.75">
      <c r="A10" s="17">
        <f>Spielplan!$B19</f>
        <v>8</v>
      </c>
      <c r="B10" s="63" t="str">
        <f>Spielplan!$E19</f>
        <v>A6</v>
      </c>
      <c r="C10" s="64" t="s">
        <v>8</v>
      </c>
      <c r="D10" s="65" t="str">
        <f>Spielplan!$G19</f>
        <v>A1</v>
      </c>
      <c r="E10" s="14">
        <f>IF(Spielplan!$H19="","",Spielplan!$H19)</f>
      </c>
      <c r="F10" s="14" t="s">
        <v>9</v>
      </c>
      <c r="G10" s="14">
        <f>IF(Spielplan!$J19="","",Spielplan!$J19)</f>
      </c>
      <c r="H10" s="56">
        <f t="shared" si="0"/>
      </c>
      <c r="I10" s="56">
        <f t="shared" si="1"/>
      </c>
      <c r="K10" s="105"/>
      <c r="L10" s="18"/>
      <c r="M10" s="18"/>
      <c r="N10" s="14"/>
      <c r="O10" s="14"/>
      <c r="P10" s="14"/>
      <c r="Q10" s="14"/>
      <c r="R10" s="20"/>
    </row>
    <row r="11" spans="1:18" ht="12.75">
      <c r="A11" s="17">
        <f>Spielplan!$B20</f>
        <v>9</v>
      </c>
      <c r="B11" s="63" t="str">
        <f>Spielplan!$E20</f>
        <v>B2</v>
      </c>
      <c r="C11" s="64" t="s">
        <v>8</v>
      </c>
      <c r="D11" s="65" t="str">
        <f>Spielplan!$G20</f>
        <v>B3</v>
      </c>
      <c r="E11" s="14">
        <f>IF(Spielplan!$H20="","",Spielplan!$H20)</f>
      </c>
      <c r="F11" s="14" t="s">
        <v>9</v>
      </c>
      <c r="G11" s="14">
        <f>IF(Spielplan!$J20="","",Spielplan!$J20)</f>
      </c>
      <c r="H11" s="56">
        <f t="shared" si="0"/>
      </c>
      <c r="I11" s="56">
        <f t="shared" si="1"/>
      </c>
      <c r="J11" s="21"/>
      <c r="K11" s="105"/>
      <c r="L11" s="18"/>
      <c r="M11" s="18"/>
      <c r="N11" s="14"/>
      <c r="O11" s="14"/>
      <c r="P11" s="14"/>
      <c r="Q11" s="14"/>
      <c r="R11" s="21"/>
    </row>
    <row r="12" spans="1:17" ht="12.75">
      <c r="A12" s="17">
        <f>Spielplan!$B21</f>
        <v>10</v>
      </c>
      <c r="B12" s="63" t="str">
        <f>Spielplan!$E21</f>
        <v>B4</v>
      </c>
      <c r="C12" s="64" t="s">
        <v>8</v>
      </c>
      <c r="D12" s="65" t="str">
        <f>Spielplan!$G21</f>
        <v>B5</v>
      </c>
      <c r="E12" s="14">
        <f>IF(Spielplan!$H21="","",Spielplan!$H21)</f>
      </c>
      <c r="F12" s="14" t="s">
        <v>9</v>
      </c>
      <c r="G12" s="14">
        <f>IF(Spielplan!$J21="","",Spielplan!$J21)</f>
      </c>
      <c r="H12" s="56">
        <f t="shared" si="0"/>
      </c>
      <c r="I12" s="56">
        <f t="shared" si="1"/>
      </c>
      <c r="K12" s="67"/>
      <c r="L12" s="18"/>
      <c r="M12" s="18"/>
      <c r="N12" s="14"/>
      <c r="O12" s="14"/>
      <c r="P12" s="14"/>
      <c r="Q12" s="14"/>
    </row>
    <row r="13" spans="1:17" ht="12.75">
      <c r="A13" s="17">
        <f>Spielplan!$B22</f>
        <v>11</v>
      </c>
      <c r="B13" s="63" t="str">
        <f>Spielplan!$E22</f>
        <v>A1</v>
      </c>
      <c r="C13" s="64" t="s">
        <v>8</v>
      </c>
      <c r="D13" s="65" t="str">
        <f>Spielplan!$G22</f>
        <v>A5</v>
      </c>
      <c r="E13" s="14">
        <f>IF(Spielplan!$H22="","",Spielplan!$H22)</f>
      </c>
      <c r="F13" s="14" t="s">
        <v>9</v>
      </c>
      <c r="G13" s="14">
        <f>IF(Spielplan!$J22="","",Spielplan!$J22)</f>
      </c>
      <c r="H13" s="56">
        <f t="shared" si="0"/>
      </c>
      <c r="I13" s="56">
        <f t="shared" si="1"/>
      </c>
      <c r="K13" s="67"/>
      <c r="L13" s="18"/>
      <c r="M13" s="18"/>
      <c r="N13" s="14"/>
      <c r="O13" s="14"/>
      <c r="P13" s="14"/>
      <c r="Q13" s="14"/>
    </row>
    <row r="14" spans="1:18" ht="12.75">
      <c r="A14" s="17">
        <f>Spielplan!$B23</f>
        <v>12</v>
      </c>
      <c r="B14" s="63" t="str">
        <f>Spielplan!$E23</f>
        <v>A6</v>
      </c>
      <c r="C14" s="64" t="s">
        <v>8</v>
      </c>
      <c r="D14" s="65" t="str">
        <f>Spielplan!$G23</f>
        <v>A3</v>
      </c>
      <c r="E14" s="14">
        <f>IF(Spielplan!$H23="","",Spielplan!$H23)</f>
      </c>
      <c r="F14" s="14" t="s">
        <v>9</v>
      </c>
      <c r="G14" s="14">
        <f>IF(Spielplan!$J23="","",Spielplan!$J23)</f>
      </c>
      <c r="H14" s="56">
        <f t="shared" si="0"/>
      </c>
      <c r="I14" s="56">
        <f t="shared" si="1"/>
      </c>
      <c r="K14" s="67"/>
      <c r="L14" s="18"/>
      <c r="M14" s="18"/>
      <c r="N14" s="14"/>
      <c r="O14" s="14"/>
      <c r="P14" s="14"/>
      <c r="Q14" s="14"/>
      <c r="R14" s="164" t="s">
        <v>42</v>
      </c>
    </row>
    <row r="15" spans="1:18" ht="12.75">
      <c r="A15" s="17">
        <f>Spielplan!$B24</f>
        <v>13</v>
      </c>
      <c r="B15" s="63" t="str">
        <f>Spielplan!$E24</f>
        <v>A4</v>
      </c>
      <c r="C15" s="64" t="s">
        <v>8</v>
      </c>
      <c r="D15" s="65" t="str">
        <f>Spielplan!$G24</f>
        <v>A2</v>
      </c>
      <c r="E15" s="14">
        <f>IF(Spielplan!$H24="","",Spielplan!$H24)</f>
      </c>
      <c r="F15" s="14" t="s">
        <v>9</v>
      </c>
      <c r="G15" s="14">
        <f>IF(Spielplan!$J24="","",Spielplan!$J24)</f>
      </c>
      <c r="H15" s="56">
        <f t="shared" si="0"/>
      </c>
      <c r="I15" s="56">
        <f t="shared" si="1"/>
      </c>
      <c r="K15" s="165" t="s">
        <v>38</v>
      </c>
      <c r="L15" s="162" t="s">
        <v>20</v>
      </c>
      <c r="M15" s="162" t="s">
        <v>0</v>
      </c>
      <c r="N15" s="162" t="s">
        <v>1</v>
      </c>
      <c r="O15" s="162"/>
      <c r="P15" s="162"/>
      <c r="Q15" s="162" t="s">
        <v>21</v>
      </c>
      <c r="R15" s="164"/>
    </row>
    <row r="16" spans="1:18" ht="12.75">
      <c r="A16" s="17">
        <f>Spielplan!$B25</f>
        <v>14</v>
      </c>
      <c r="B16" s="63" t="str">
        <f>Spielplan!$E25</f>
        <v>B5</v>
      </c>
      <c r="C16" s="64" t="s">
        <v>8</v>
      </c>
      <c r="D16" s="65" t="str">
        <f>Spielplan!$G25</f>
        <v>B1</v>
      </c>
      <c r="E16" s="14">
        <f>IF(Spielplan!$H25="","",Spielplan!$H25)</f>
      </c>
      <c r="F16" s="14" t="s">
        <v>9</v>
      </c>
      <c r="G16" s="14">
        <f>IF(Spielplan!$J25="","",Spielplan!$J25)</f>
      </c>
      <c r="H16" s="56">
        <f t="shared" si="0"/>
      </c>
      <c r="I16" s="56">
        <f t="shared" si="1"/>
      </c>
      <c r="K16" s="166"/>
      <c r="L16" s="162"/>
      <c r="M16" s="162"/>
      <c r="N16" s="162"/>
      <c r="O16" s="162"/>
      <c r="P16" s="162"/>
      <c r="Q16" s="162"/>
      <c r="R16" s="164"/>
    </row>
    <row r="17" spans="1:22" ht="12.75">
      <c r="A17" s="17">
        <f>Spielplan!$B26</f>
        <v>15</v>
      </c>
      <c r="B17" s="63" t="str">
        <f>Spielplan!$E26</f>
        <v>B2</v>
      </c>
      <c r="C17" s="64" t="s">
        <v>8</v>
      </c>
      <c r="D17" s="65" t="str">
        <f>Spielplan!$G26</f>
        <v>B4</v>
      </c>
      <c r="E17" s="14">
        <f>IF(Spielplan!$H26="","",Spielplan!$H26)</f>
      </c>
      <c r="F17" s="14" t="s">
        <v>9</v>
      </c>
      <c r="G17" s="14">
        <f>IF(Spielplan!$J26="","",Spielplan!$J26)</f>
      </c>
      <c r="H17" s="56">
        <f t="shared" si="0"/>
      </c>
      <c r="I17" s="56">
        <f t="shared" si="1"/>
      </c>
      <c r="K17" s="68" t="str">
        <f>Vorgaben!B2</f>
        <v>B1</v>
      </c>
      <c r="L17" s="18">
        <f>SUM(S17:W17)</f>
        <v>0</v>
      </c>
      <c r="M17" s="18">
        <f>SUM(I6,I16,H22,I26)</f>
        <v>0</v>
      </c>
      <c r="N17" s="14">
        <f>SUM(G6,G16,E22,G26)</f>
        <v>0</v>
      </c>
      <c r="O17" s="14" t="s">
        <v>9</v>
      </c>
      <c r="P17" s="14">
        <f>SUM(E6,E16,G22,E26)</f>
        <v>0</v>
      </c>
      <c r="Q17" s="14">
        <f>N17-P17</f>
        <v>0</v>
      </c>
      <c r="R17" s="10">
        <f>SUM(L17:L23)/2</f>
        <v>0</v>
      </c>
      <c r="S17" s="10">
        <f>IF(OR($E6="",$G6=""),0,1)</f>
        <v>0</v>
      </c>
      <c r="T17" s="10">
        <f>IF(OR($E16="",$G16=""),0,1)</f>
        <v>0</v>
      </c>
      <c r="U17" s="10">
        <f>IF(OR($E22="",$G22=""),0,1)</f>
        <v>0</v>
      </c>
      <c r="V17" s="10">
        <f>IF(OR($E26="",$G26=""),0,1)</f>
        <v>0</v>
      </c>
    </row>
    <row r="18" spans="1:22" ht="12.75">
      <c r="A18" s="17">
        <f>Spielplan!$B27</f>
        <v>16</v>
      </c>
      <c r="B18" s="63" t="str">
        <f>Spielplan!$E27</f>
        <v>A3</v>
      </c>
      <c r="C18" s="64" t="s">
        <v>8</v>
      </c>
      <c r="D18" s="65" t="str">
        <f>Spielplan!$G27</f>
        <v>A5</v>
      </c>
      <c r="E18" s="14">
        <f>IF(Spielplan!$H27="","",Spielplan!$H27)</f>
      </c>
      <c r="F18" s="14" t="s">
        <v>9</v>
      </c>
      <c r="G18" s="14">
        <f>IF(Spielplan!$J27="","",Spielplan!$J27)</f>
      </c>
      <c r="H18" s="56">
        <f t="shared" si="0"/>
      </c>
      <c r="I18" s="56">
        <f t="shared" si="1"/>
      </c>
      <c r="K18" s="66" t="str">
        <f>Vorgaben!B3</f>
        <v>B2</v>
      </c>
      <c r="L18" s="18">
        <f>SUM(S18:W18)</f>
        <v>0</v>
      </c>
      <c r="M18" s="18">
        <f>SUM(H6,H11,H17,I27)</f>
        <v>0</v>
      </c>
      <c r="N18" s="14">
        <f>SUM(E6,E11,E17,G27)</f>
        <v>0</v>
      </c>
      <c r="O18" s="14" t="s">
        <v>9</v>
      </c>
      <c r="P18" s="14">
        <f>SUM(G6,G11,G17,E27)</f>
        <v>0</v>
      </c>
      <c r="Q18" s="14">
        <f>N18-P18</f>
        <v>0</v>
      </c>
      <c r="R18" s="21"/>
      <c r="S18" s="10">
        <f>IF(OR($E6="",$G6=""),0,1)</f>
        <v>0</v>
      </c>
      <c r="T18" s="10">
        <f>IF(OR($E11="",$G11=""),0,1)</f>
        <v>0</v>
      </c>
      <c r="U18" s="10">
        <f>IF(OR($E17="",$G17=""),0,1)</f>
        <v>0</v>
      </c>
      <c r="V18" s="10">
        <f>IF(OR($E27="",$G27=""),0,1)</f>
        <v>0</v>
      </c>
    </row>
    <row r="19" spans="1:22" ht="12.75">
      <c r="A19" s="17">
        <f>Spielplan!$B28</f>
        <v>17</v>
      </c>
      <c r="B19" s="63" t="str">
        <f>Spielplan!$E28</f>
        <v>A2</v>
      </c>
      <c r="C19" s="64" t="s">
        <v>8</v>
      </c>
      <c r="D19" s="65" t="str">
        <f>Spielplan!$G28</f>
        <v>A6</v>
      </c>
      <c r="E19" s="14">
        <f>IF(Spielplan!$H28="","",Spielplan!$H28)</f>
      </c>
      <c r="F19" s="14" t="s">
        <v>9</v>
      </c>
      <c r="G19" s="14">
        <f>IF(Spielplan!$J28="","",Spielplan!$J28)</f>
      </c>
      <c r="H19" s="56">
        <f t="shared" si="0"/>
      </c>
      <c r="I19" s="56">
        <f t="shared" si="1"/>
      </c>
      <c r="K19" s="66" t="str">
        <f>Vorgaben!B4</f>
        <v>B3</v>
      </c>
      <c r="L19" s="18">
        <f>SUM(S19:W19)</f>
        <v>0</v>
      </c>
      <c r="M19" s="18">
        <f>SUM(I7,I11,H21,H26)</f>
        <v>0</v>
      </c>
      <c r="N19" s="14">
        <f>SUM(G7,G11,E21,E26)</f>
        <v>0</v>
      </c>
      <c r="O19" s="14" t="s">
        <v>9</v>
      </c>
      <c r="P19" s="14">
        <f>SUM(E7,E11,G21,G26)</f>
        <v>0</v>
      </c>
      <c r="Q19" s="14">
        <f>N19-P19</f>
        <v>0</v>
      </c>
      <c r="S19" s="10">
        <f>IF(OR($E7="",$G7=""),0,1)</f>
        <v>0</v>
      </c>
      <c r="T19" s="10">
        <f>IF(OR($E11="",$G11=""),0,1)</f>
        <v>0</v>
      </c>
      <c r="U19" s="10">
        <f>IF(OR($E21="",$G21=""),0,1)</f>
        <v>0</v>
      </c>
      <c r="V19" s="10">
        <f>IF(OR($E26="",$G26=""),0,1)</f>
        <v>0</v>
      </c>
    </row>
    <row r="20" spans="1:22" ht="12.75">
      <c r="A20" s="17">
        <f>Spielplan!$B29</f>
        <v>18</v>
      </c>
      <c r="B20" s="63" t="str">
        <f>Spielplan!$E29</f>
        <v>A1</v>
      </c>
      <c r="C20" s="64" t="s">
        <v>8</v>
      </c>
      <c r="D20" s="65" t="str">
        <f>Spielplan!$G29</f>
        <v>A4</v>
      </c>
      <c r="E20" s="14">
        <f>IF(Spielplan!$H29="","",Spielplan!$H29)</f>
      </c>
      <c r="F20" s="14" t="s">
        <v>9</v>
      </c>
      <c r="G20" s="14">
        <f>IF(Spielplan!$J29="","",Spielplan!$J29)</f>
      </c>
      <c r="H20" s="56">
        <f t="shared" si="0"/>
      </c>
      <c r="I20" s="56">
        <f t="shared" si="1"/>
      </c>
      <c r="K20" s="66" t="str">
        <f>Vorgaben!B5</f>
        <v>B4</v>
      </c>
      <c r="L20" s="18">
        <f>SUM(S20:W20)</f>
        <v>0</v>
      </c>
      <c r="M20" s="18">
        <f>SUM(H7,H12,I17,I22)</f>
        <v>0</v>
      </c>
      <c r="N20" s="14">
        <f>SUM(E7,E12,G17,G22)</f>
        <v>0</v>
      </c>
      <c r="O20" s="14" t="s">
        <v>9</v>
      </c>
      <c r="P20" s="14">
        <f>SUM(G7,G12,E17,E22)</f>
        <v>0</v>
      </c>
      <c r="Q20" s="14">
        <f>N20-P20</f>
        <v>0</v>
      </c>
      <c r="S20" s="10">
        <f>IF(OR($E7="",$G7=""),0,1)</f>
        <v>0</v>
      </c>
      <c r="T20" s="10">
        <f>IF(OR($E12="",$G12=""),0,1)</f>
        <v>0</v>
      </c>
      <c r="U20" s="10">
        <f>IF(OR($E17="",$G17=""),0,1)</f>
        <v>0</v>
      </c>
      <c r="V20" s="10">
        <f>IF(OR($E22="",$G22=""),0,1)</f>
        <v>0</v>
      </c>
    </row>
    <row r="21" spans="1:22" ht="12.75">
      <c r="A21" s="17">
        <f>Spielplan!$B30</f>
        <v>19</v>
      </c>
      <c r="B21" s="63" t="str">
        <f>Spielplan!$E30</f>
        <v>B3</v>
      </c>
      <c r="C21" s="64" t="s">
        <v>8</v>
      </c>
      <c r="D21" s="65" t="str">
        <f>Spielplan!$G30</f>
        <v>B5</v>
      </c>
      <c r="E21" s="14">
        <f>IF(Spielplan!$H30="","",Spielplan!$H30)</f>
      </c>
      <c r="F21" s="14" t="s">
        <v>9</v>
      </c>
      <c r="G21" s="14">
        <f>IF(Spielplan!$J30="","",Spielplan!$J30)</f>
      </c>
      <c r="H21" s="56">
        <f t="shared" si="0"/>
      </c>
      <c r="I21" s="56">
        <f t="shared" si="1"/>
      </c>
      <c r="K21" s="66" t="str">
        <f>Vorgaben!B6</f>
        <v>B5</v>
      </c>
      <c r="L21" s="18">
        <f>SUM(S21:W21)</f>
        <v>0</v>
      </c>
      <c r="M21" s="18">
        <f>SUM(I12,H16,I21,H27)</f>
        <v>0</v>
      </c>
      <c r="N21" s="14">
        <f>SUM(G12,E16,G21,E27)</f>
        <v>0</v>
      </c>
      <c r="O21" s="14" t="s">
        <v>9</v>
      </c>
      <c r="P21" s="14">
        <f>SUM(E12,G16,E21,G27)</f>
        <v>0</v>
      </c>
      <c r="Q21" s="14">
        <f>N21-P21</f>
        <v>0</v>
      </c>
      <c r="R21" s="20"/>
      <c r="S21" s="10">
        <f>IF(OR($E12="",$G12=""),0,1)</f>
        <v>0</v>
      </c>
      <c r="T21" s="10">
        <f>IF(OR($E16="",$G16=""),0,1)</f>
        <v>0</v>
      </c>
      <c r="U21" s="10">
        <f>IF(OR($E21="",$G21=""),0,1)</f>
        <v>0</v>
      </c>
      <c r="V21" s="10">
        <f>IF(OR($E27="",$G27=""),0,1)</f>
        <v>0</v>
      </c>
    </row>
    <row r="22" spans="1:18" ht="12.75">
      <c r="A22" s="17">
        <f>Spielplan!$B31</f>
        <v>20</v>
      </c>
      <c r="B22" s="63" t="str">
        <f>Spielplan!$E31</f>
        <v>B1</v>
      </c>
      <c r="C22" s="64" t="s">
        <v>8</v>
      </c>
      <c r="D22" s="65" t="str">
        <f>Spielplan!$G31</f>
        <v>B4</v>
      </c>
      <c r="E22" s="14">
        <f>IF(Spielplan!$H31="","",Spielplan!$H31)</f>
      </c>
      <c r="F22" s="14" t="s">
        <v>9</v>
      </c>
      <c r="G22" s="14">
        <f>IF(Spielplan!$J31="","",Spielplan!$J31)</f>
      </c>
      <c r="H22" s="56">
        <f t="shared" si="0"/>
      </c>
      <c r="I22" s="56">
        <f t="shared" si="1"/>
      </c>
      <c r="L22" s="18"/>
      <c r="M22" s="18"/>
      <c r="N22" s="14"/>
      <c r="O22" s="14"/>
      <c r="P22" s="14"/>
      <c r="Q22" s="14"/>
      <c r="R22" s="21"/>
    </row>
    <row r="23" spans="1:17" ht="12.75">
      <c r="A23" s="17">
        <f>Spielplan!$B32</f>
        <v>21</v>
      </c>
      <c r="B23" s="63" t="str">
        <f>Spielplan!$E32</f>
        <v>A1</v>
      </c>
      <c r="C23" s="64" t="s">
        <v>8</v>
      </c>
      <c r="D23" s="65" t="str">
        <f>Spielplan!$G32</f>
        <v>A3</v>
      </c>
      <c r="E23" s="14">
        <f>IF(Spielplan!$H32="","",Spielplan!$H32)</f>
      </c>
      <c r="F23" s="14" t="s">
        <v>9</v>
      </c>
      <c r="G23" s="14">
        <f>IF(Spielplan!$J32="","",Spielplan!$J32)</f>
      </c>
      <c r="H23" s="56">
        <f t="shared" si="0"/>
      </c>
      <c r="I23" s="56">
        <f t="shared" si="1"/>
      </c>
      <c r="K23" s="105"/>
      <c r="L23" s="18"/>
      <c r="M23" s="18"/>
      <c r="N23" s="14"/>
      <c r="O23" s="14"/>
      <c r="P23" s="14"/>
      <c r="Q23" s="14"/>
    </row>
    <row r="24" spans="1:17" ht="12.75">
      <c r="A24" s="17">
        <f>Spielplan!$B33</f>
        <v>22</v>
      </c>
      <c r="B24" s="63" t="str">
        <f>Spielplan!$E33</f>
        <v>A5</v>
      </c>
      <c r="C24" s="64" t="s">
        <v>8</v>
      </c>
      <c r="D24" s="65" t="str">
        <f>Spielplan!$G33</f>
        <v>A2</v>
      </c>
      <c r="E24" s="14">
        <f>IF(Spielplan!$H33="","",Spielplan!$H33)</f>
      </c>
      <c r="F24" s="14" t="s">
        <v>9</v>
      </c>
      <c r="G24" s="14">
        <f>IF(Spielplan!$J33="","",Spielplan!$J33)</f>
      </c>
      <c r="H24" s="56">
        <f t="shared" si="0"/>
      </c>
      <c r="I24" s="56">
        <f t="shared" si="1"/>
      </c>
      <c r="L24" s="18"/>
      <c r="M24" s="18"/>
      <c r="N24" s="14"/>
      <c r="O24" s="14"/>
      <c r="P24" s="14"/>
      <c r="Q24" s="14"/>
    </row>
    <row r="25" spans="1:9" ht="12.75">
      <c r="A25" s="17">
        <f>Spielplan!$B34</f>
        <v>23</v>
      </c>
      <c r="B25" s="63" t="str">
        <f>Spielplan!$E34</f>
        <v>A6</v>
      </c>
      <c r="C25" s="64" t="s">
        <v>8</v>
      </c>
      <c r="D25" s="65" t="str">
        <f>Spielplan!$G34</f>
        <v>A4</v>
      </c>
      <c r="E25" s="14">
        <f>IF(Spielplan!$H34="","",Spielplan!$H34)</f>
      </c>
      <c r="F25" s="14" t="s">
        <v>9</v>
      </c>
      <c r="G25" s="14">
        <f>IF(Spielplan!$J34="","",Spielplan!$J34)</f>
      </c>
      <c r="H25" s="56">
        <f t="shared" si="0"/>
      </c>
      <c r="I25" s="56">
        <f t="shared" si="1"/>
      </c>
    </row>
    <row r="26" spans="1:10" ht="12.75">
      <c r="A26" s="17">
        <f>Spielplan!$B35</f>
        <v>24</v>
      </c>
      <c r="B26" s="63" t="str">
        <f>Spielplan!$E35</f>
        <v>B3</v>
      </c>
      <c r="C26" s="64" t="s">
        <v>8</v>
      </c>
      <c r="D26" s="65" t="str">
        <f>Spielplan!$G35</f>
        <v>B1</v>
      </c>
      <c r="E26" s="14">
        <f>IF(Spielplan!$H35="","",Spielplan!$H35)</f>
      </c>
      <c r="F26" s="14" t="s">
        <v>9</v>
      </c>
      <c r="G26" s="14">
        <f>IF(Spielplan!$J35="","",Spielplan!$J35)</f>
      </c>
      <c r="H26" s="56">
        <f t="shared" si="0"/>
      </c>
      <c r="I26" s="56">
        <f t="shared" si="1"/>
      </c>
      <c r="J26" s="22"/>
    </row>
    <row r="27" spans="1:9" ht="12.75">
      <c r="A27" s="17">
        <f>Spielplan!$B36</f>
        <v>25</v>
      </c>
      <c r="B27" s="63" t="str">
        <f>Spielplan!$E36</f>
        <v>B5</v>
      </c>
      <c r="C27" s="64" t="s">
        <v>8</v>
      </c>
      <c r="D27" s="65" t="str">
        <f>Spielplan!$G36</f>
        <v>B2</v>
      </c>
      <c r="E27" s="14">
        <f>IF(Spielplan!$H36="","",Spielplan!$H36)</f>
      </c>
      <c r="F27" s="14" t="s">
        <v>9</v>
      </c>
      <c r="G27" s="14">
        <f>IF(Spielplan!$J36="","",Spielplan!$J36)</f>
      </c>
      <c r="H27" s="56">
        <f t="shared" si="0"/>
      </c>
      <c r="I27" s="56">
        <f t="shared" si="1"/>
      </c>
    </row>
    <row r="28" spans="1:7" ht="12.75">
      <c r="A28" s="17"/>
      <c r="B28" s="63"/>
      <c r="C28" s="64"/>
      <c r="D28" s="65"/>
      <c r="E28" s="14"/>
      <c r="F28" s="14"/>
      <c r="G28" s="14"/>
    </row>
    <row r="29" spans="1:7" ht="12.75">
      <c r="A29" s="17"/>
      <c r="B29" s="63"/>
      <c r="C29" s="64"/>
      <c r="D29" s="65"/>
      <c r="E29" s="14"/>
      <c r="F29" s="14"/>
      <c r="G29" s="14"/>
    </row>
    <row r="30" spans="1:7" ht="12.75">
      <c r="A30" s="17"/>
      <c r="B30" s="63"/>
      <c r="C30" s="64"/>
      <c r="D30" s="65"/>
      <c r="E30" s="14"/>
      <c r="F30" s="14"/>
      <c r="G30" s="14"/>
    </row>
    <row r="31" spans="1:7" ht="12.75">
      <c r="A31" s="17"/>
      <c r="B31" s="63"/>
      <c r="C31" s="64"/>
      <c r="D31" s="65"/>
      <c r="E31" s="14"/>
      <c r="F31" s="14"/>
      <c r="G31" s="14"/>
    </row>
    <row r="32" spans="1:7" ht="12.75">
      <c r="A32" s="17"/>
      <c r="B32" s="63"/>
      <c r="C32" s="64"/>
      <c r="D32" s="65"/>
      <c r="E32" s="14"/>
      <c r="F32" s="14"/>
      <c r="G32" s="14"/>
    </row>
    <row r="38" ht="12.75"/>
    <row r="39" ht="12.75"/>
    <row r="40" ht="12.75"/>
    <row r="41" ht="12.75"/>
  </sheetData>
  <sheetProtection/>
  <mergeCells count="8">
    <mergeCell ref="E2:G2"/>
    <mergeCell ref="N2:P2"/>
    <mergeCell ref="R14:R16"/>
    <mergeCell ref="Q15:Q16"/>
    <mergeCell ref="K15:K16"/>
    <mergeCell ref="L15:L16"/>
    <mergeCell ref="M15:M16"/>
    <mergeCell ref="N15:P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Minis  Heiligkreuz Wiesloch</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 Wickenhäuser</dc:creator>
  <cp:keywords/>
  <dc:description>für das Ministranten-Turnier 2005</dc:description>
  <cp:lastModifiedBy>PPROFGA-PAULATMA</cp:lastModifiedBy>
  <cp:lastPrinted>2012-01-06T22:18:49Z</cp:lastPrinted>
  <dcterms:created xsi:type="dcterms:W3CDTF">1999-01-27T19:57:19Z</dcterms:created>
  <dcterms:modified xsi:type="dcterms:W3CDTF">2015-03-26T12:41:05Z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