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5524" yWindow="4452" windowWidth="15336" windowHeight="4512" activeTab="1"/>
  </bookViews>
  <sheets>
    <sheet name="Info" sheetId="1" r:id="rId1"/>
    <sheet name="Hauptmenue" sheetId="2" r:id="rId2"/>
    <sheet name="Vorgaben" sheetId="3" r:id="rId3"/>
    <sheet name="Spielplan" sheetId="4" r:id="rId4"/>
    <sheet name="Spielplan2" sheetId="5" r:id="rId5"/>
    <sheet name="Gruppen-Tabellen" sheetId="6" r:id="rId6"/>
    <sheet name="Rechnen" sheetId="7" r:id="rId7"/>
    <sheet name="Gruppen-Tabellen2" sheetId="8" r:id="rId8"/>
    <sheet name="Rechnen2" sheetId="9" r:id="rId9"/>
  </sheets>
  <definedNames>
    <definedName name="_xlnm.Print_Area" localSheetId="5">'Gruppen-Tabellen'!$A$1:$I$25</definedName>
    <definedName name="_xlnm.Print_Area" localSheetId="7">'Gruppen-Tabellen2'!$A$1:$I$25</definedName>
    <definedName name="_xlnm.Print_Area" localSheetId="3">'Spielplan'!$A$1:$J$49</definedName>
    <definedName name="_xlnm.Print_Area" localSheetId="2">'Vorgaben'!$A$1:$B$11</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der Vorrunde eintragen Format hh:mm
Zeit letztes Gruppenspiel+ (Spielzeit+gewünschte Pause) so setzt  sich die  Beginnzeit der Zwischenrunde zusammen</t>
        </r>
      </text>
    </comment>
    <comment ref="D10" authorId="0">
      <text>
        <r>
          <rPr>
            <b/>
            <sz val="8"/>
            <rFont val="Tahoma"/>
            <family val="2"/>
          </rPr>
          <t>Wickie:</t>
        </r>
        <r>
          <rPr>
            <sz val="8"/>
            <rFont val="Tahoma"/>
            <family val="2"/>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8.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<sst xmlns="http://schemas.openxmlformats.org/spreadsheetml/2006/main" count="273" uniqueCount="75">
  <si>
    <t>Gruppe A</t>
  </si>
  <si>
    <t>Pkte</t>
  </si>
  <si>
    <t>Tore</t>
  </si>
  <si>
    <t>Gruppe C</t>
  </si>
  <si>
    <t>Dauer:</t>
  </si>
  <si>
    <t>Pause:</t>
  </si>
  <si>
    <t>Gruppe B</t>
  </si>
  <si>
    <t>Zeit</t>
  </si>
  <si>
    <t>Spiel Nr.</t>
  </si>
  <si>
    <t>Gruppe</t>
  </si>
  <si>
    <t>Ergebnis</t>
  </si>
  <si>
    <t>Gr.A</t>
  </si>
  <si>
    <t>-</t>
  </si>
  <si>
    <t>:</t>
  </si>
  <si>
    <t>Gr.B</t>
  </si>
  <si>
    <t>Zweiter Gruppe A</t>
  </si>
  <si>
    <t>Erster Gruppe B</t>
  </si>
  <si>
    <t>Erster Gruppe A</t>
  </si>
  <si>
    <t>Zweiter Gruppe B</t>
  </si>
  <si>
    <t>Vorgaben</t>
  </si>
  <si>
    <t>Spielzeit</t>
  </si>
  <si>
    <t>hh:mm</t>
  </si>
  <si>
    <t>(zwischen den Spielen)</t>
  </si>
  <si>
    <t>Turnier</t>
  </si>
  <si>
    <t>Spiel</t>
  </si>
  <si>
    <t>Mannschaft</t>
  </si>
  <si>
    <t>Punkte Mann-schaft Heim</t>
  </si>
  <si>
    <t>Punkte Mann-schaft Gast</t>
  </si>
  <si>
    <t>Spiele</t>
  </si>
  <si>
    <t>Diff.</t>
  </si>
  <si>
    <t>1. Spiel</t>
  </si>
  <si>
    <t>2. Spiel</t>
  </si>
  <si>
    <t>3. Spiel</t>
  </si>
  <si>
    <t>Summe aller Spiele Gruppe A</t>
  </si>
  <si>
    <t>Summe aller Spiele Gruppe B</t>
  </si>
  <si>
    <t>Hauptmenue</t>
  </si>
  <si>
    <t>Rang</t>
  </si>
  <si>
    <t>(Vorrunde)</t>
  </si>
  <si>
    <t>Zwischenrunde</t>
  </si>
  <si>
    <t>Gruppe E</t>
  </si>
  <si>
    <t>Gruppe G</t>
  </si>
  <si>
    <t>Endrunde</t>
  </si>
  <si>
    <t>1.</t>
  </si>
  <si>
    <t>2.</t>
  </si>
  <si>
    <t>3.</t>
  </si>
  <si>
    <t>4.</t>
  </si>
  <si>
    <t>5.</t>
  </si>
  <si>
    <t>6.</t>
  </si>
  <si>
    <t>7.</t>
  </si>
  <si>
    <t>8.</t>
  </si>
  <si>
    <t>Dritter Gruppe A</t>
  </si>
  <si>
    <t>Dritter Gruppe B</t>
  </si>
  <si>
    <t>Vierter Gruppe A</t>
  </si>
  <si>
    <t>Vierter Gruppe B</t>
  </si>
  <si>
    <t>Beginn:</t>
  </si>
  <si>
    <t>(nach Vorrunde)</t>
  </si>
  <si>
    <t>M01</t>
  </si>
  <si>
    <t>M02</t>
  </si>
  <si>
    <t>M03</t>
  </si>
  <si>
    <t>M04</t>
  </si>
  <si>
    <t>M05</t>
  </si>
  <si>
    <t>M06</t>
  </si>
  <si>
    <t>M07</t>
  </si>
  <si>
    <t>M08</t>
  </si>
  <si>
    <t>Endplatzierung</t>
  </si>
  <si>
    <t>Gruppe I</t>
  </si>
  <si>
    <t>Gruppe II</t>
  </si>
  <si>
    <t>Gruppe III</t>
  </si>
  <si>
    <t>Gr.I</t>
  </si>
  <si>
    <t>Summe aller Spiele Gruppe I</t>
  </si>
  <si>
    <t>Summe aller Spiele Gruppe II</t>
  </si>
  <si>
    <r>
      <t>Qualifizierungsrunde</t>
    </r>
    <r>
      <rPr>
        <b/>
        <i/>
        <sz val="14"/>
        <rFont val="Arial"/>
        <family val="2"/>
      </rPr>
      <t xml:space="preserve"> </t>
    </r>
    <r>
      <rPr>
        <b/>
        <i/>
        <sz val="12"/>
        <rFont val="Arial"/>
        <family val="2"/>
      </rPr>
      <t>Gruppen - Tabellen</t>
    </r>
  </si>
  <si>
    <t>Qualifizierungsrunde</t>
  </si>
  <si>
    <t>Endrunde Gruppen - Tabellen</t>
  </si>
  <si>
    <t>Gr.II</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</si>
</sst>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9">
    <font>
      <sz val="10"/>
      <name val="Arial"/>
      <family val="0"/>
    </font>
    <font>
      <b/>
      <sz val="10"/>
      <name val="Arial"/>
      <family val="0"/>
    </font>
    <font>
      <i/>
      <sz val="10"/>
      <name val="Arial"/>
      <family val="0"/>
    </font>
    <font>
      <b/>
      <i/>
      <sz val="10"/>
      <name val="Arial"/>
      <family val="0"/>
    </font>
    <font>
      <b/>
      <u val="single"/>
      <sz val="10"/>
      <name val="Arial"/>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sz val="9"/>
      <name val="Small Fonts"/>
      <family val="2"/>
    </font>
    <font>
      <b/>
      <sz val="12"/>
      <color indexed="10"/>
      <name val="Arial"/>
      <family val="2"/>
    </font>
    <font>
      <b/>
      <sz val="8"/>
      <color indexed="10"/>
      <name val="Arial"/>
      <family val="2"/>
    </font>
    <font>
      <b/>
      <sz val="12"/>
      <color indexed="12"/>
      <name val="Arial"/>
      <family val="2"/>
    </font>
    <font>
      <b/>
      <sz val="16"/>
      <color indexed="12"/>
      <name val="Arial"/>
      <family val="2"/>
    </font>
    <font>
      <b/>
      <u val="single"/>
      <sz val="16"/>
      <color indexed="12"/>
      <name val="Arial"/>
      <family val="2"/>
    </font>
    <font>
      <b/>
      <sz val="14"/>
      <color indexed="12"/>
      <name val="Arial"/>
      <family val="2"/>
    </font>
    <font>
      <sz val="16"/>
      <color indexed="10"/>
      <name val="Arial"/>
      <family val="2"/>
    </font>
    <font>
      <b/>
      <sz val="16"/>
      <name val="Arial"/>
      <family val="2"/>
    </font>
    <font>
      <b/>
      <sz val="12"/>
      <color indexed="28"/>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56"/>
      <name val="Arial"/>
      <family val="2"/>
    </font>
    <font>
      <b/>
      <sz val="8"/>
      <color indexed="12"/>
      <name val="Arial"/>
      <family val="2"/>
    </font>
    <font>
      <b/>
      <sz val="26"/>
      <color indexed="9"/>
      <name val="Arial"/>
      <family val="2"/>
    </font>
    <font>
      <b/>
      <i/>
      <sz val="16"/>
      <name val="Arial"/>
      <family val="2"/>
    </font>
    <font>
      <b/>
      <i/>
      <sz val="12"/>
      <name val="Arial"/>
      <family val="2"/>
    </font>
    <font>
      <b/>
      <sz val="14"/>
      <color indexed="56"/>
      <name val="Arial"/>
      <family val="2"/>
    </font>
    <font>
      <b/>
      <sz val="10"/>
      <color indexed="28"/>
      <name val="Arial"/>
      <family val="2"/>
    </font>
    <font>
      <b/>
      <sz val="16"/>
      <color indexed="56"/>
      <name val="Arial"/>
      <family val="2"/>
    </font>
    <font>
      <b/>
      <u val="single"/>
      <sz val="14"/>
      <color indexed="10"/>
      <name val="Arial"/>
      <family val="2"/>
    </font>
    <font>
      <b/>
      <u val="single"/>
      <sz val="16"/>
      <color indexed="10"/>
      <name val="Arial"/>
      <family val="2"/>
    </font>
    <font>
      <b/>
      <sz val="10"/>
      <color indexed="9"/>
      <name val="Arial"/>
      <family val="2"/>
    </font>
    <font>
      <b/>
      <u val="single"/>
      <sz val="12"/>
      <color indexed="12"/>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0" fontId="1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0" fontId="79" fillId="28" borderId="0" applyNumberFormat="0" applyBorder="0" applyAlignment="0" applyProtection="0"/>
    <xf numFmtId="0" fontId="15" fillId="0" borderId="0" applyNumberFormat="0" applyFill="0" applyBorder="0" applyAlignment="0" applyProtection="0"/>
    <xf numFmtId="0" fontId="8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1" fillId="31" borderId="0" applyNumberFormat="0" applyBorder="0" applyAlignment="0" applyProtection="0"/>
    <xf numFmtId="0" fontId="0" fillId="0" borderId="0">
      <alignment/>
      <protection/>
    </xf>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0" borderId="0" applyNumberFormat="0" applyFill="0" applyBorder="0" applyAlignment="0" applyProtection="0"/>
    <xf numFmtId="0" fontId="88" fillId="32" borderId="9" applyNumberFormat="0" applyAlignment="0" applyProtection="0"/>
  </cellStyleXfs>
  <cellXfs count="185">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3"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8"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8"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8"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top"/>
      <protection/>
    </xf>
    <xf numFmtId="0" fontId="18" fillId="0" borderId="0" xfId="0" applyFont="1" applyFill="1" applyBorder="1" applyAlignment="1" applyProtection="1">
      <alignment horizontal="center"/>
      <protection locked="0"/>
    </xf>
    <xf numFmtId="0" fontId="18" fillId="0" borderId="0" xfId="0" applyFont="1" applyFill="1" applyBorder="1" applyAlignment="1" applyProtection="1">
      <alignment/>
      <protection locked="0"/>
    </xf>
    <xf numFmtId="0" fontId="18" fillId="0" borderId="10" xfId="0" applyFont="1" applyFill="1" applyBorder="1" applyAlignment="1" applyProtection="1">
      <alignment horizontal="center"/>
      <protection/>
    </xf>
    <xf numFmtId="0" fontId="23"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18" fillId="0" borderId="0" xfId="0" applyFont="1" applyFill="1" applyBorder="1" applyAlignment="1" applyProtection="1">
      <alignment horizontal="left"/>
      <protection/>
    </xf>
    <xf numFmtId="0" fontId="18" fillId="0" borderId="0" xfId="0" applyFont="1" applyFill="1" applyBorder="1" applyAlignment="1" applyProtection="1">
      <alignment/>
      <protection/>
    </xf>
    <xf numFmtId="0" fontId="21" fillId="0" borderId="0" xfId="0" applyFont="1" applyFill="1" applyBorder="1" applyAlignment="1" applyProtection="1">
      <alignment horizontal="center"/>
      <protection/>
    </xf>
    <xf numFmtId="0" fontId="21" fillId="0" borderId="0" xfId="0" applyFont="1" applyFill="1" applyBorder="1" applyAlignment="1" applyProtection="1">
      <alignment horizontal="right"/>
      <protection/>
    </xf>
    <xf numFmtId="0" fontId="18" fillId="0" borderId="0" xfId="0" applyFont="1" applyFill="1" applyBorder="1" applyAlignment="1" applyProtection="1">
      <alignment horizontal="center"/>
      <protection/>
    </xf>
    <xf numFmtId="0" fontId="18" fillId="0" borderId="0" xfId="0" applyFont="1" applyFill="1" applyBorder="1" applyAlignment="1" applyProtection="1">
      <alignment horizontal="centerContinuous"/>
      <protection/>
    </xf>
    <xf numFmtId="20" fontId="24" fillId="0" borderId="0" xfId="0" applyNumberFormat="1" applyFont="1" applyFill="1" applyBorder="1" applyAlignment="1" applyProtection="1">
      <alignment horizontal="center" vertical="center"/>
      <protection/>
    </xf>
    <xf numFmtId="0" fontId="24" fillId="0" borderId="0" xfId="0" applyFont="1" applyFill="1" applyBorder="1" applyAlignment="1" applyProtection="1">
      <alignment/>
      <protection/>
    </xf>
    <xf numFmtId="0" fontId="24" fillId="0" borderId="0" xfId="0" applyFont="1" applyFill="1" applyBorder="1" applyAlignment="1" applyProtection="1">
      <alignment/>
      <protection locked="0"/>
    </xf>
    <xf numFmtId="0" fontId="1" fillId="35" borderId="10" xfId="0" applyFont="1" applyFill="1" applyBorder="1" applyAlignment="1" applyProtection="1">
      <alignment horizontal="center" vertical="center"/>
      <protection locked="0"/>
    </xf>
    <xf numFmtId="0" fontId="1" fillId="36" borderId="10" xfId="0" applyFont="1" applyFill="1" applyBorder="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6"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8"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5" fillId="33" borderId="0" xfId="0" applyFont="1" applyFill="1" applyAlignment="1" applyProtection="1">
      <alignment horizontal="center"/>
      <protection/>
    </xf>
    <xf numFmtId="0" fontId="5" fillId="33" borderId="0" xfId="0" applyFont="1" applyFill="1" applyAlignment="1" applyProtection="1">
      <alignment horizontal="left"/>
      <protection/>
    </xf>
    <xf numFmtId="0" fontId="9"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8"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173" fontId="23" fillId="33" borderId="0" xfId="0" applyNumberFormat="1" applyFont="1" applyFill="1" applyAlignment="1" applyProtection="1">
      <alignment horizontal="center"/>
      <protection/>
    </xf>
    <xf numFmtId="0" fontId="29" fillId="33" borderId="0" xfId="0" applyFont="1" applyFill="1" applyAlignment="1" applyProtection="1">
      <alignment horizontal="center" vertical="center"/>
      <protection/>
    </xf>
    <xf numFmtId="0" fontId="30" fillId="33" borderId="0" xfId="0" applyFont="1" applyFill="1" applyAlignment="1" applyProtection="1">
      <alignment horizontal="center" vertical="center"/>
      <protection/>
    </xf>
    <xf numFmtId="0" fontId="29" fillId="33" borderId="0" xfId="0" applyFont="1" applyFill="1" applyAlignment="1" applyProtection="1">
      <alignment horizontal="center"/>
      <protection/>
    </xf>
    <xf numFmtId="0" fontId="30" fillId="33" borderId="0" xfId="0" applyFont="1" applyFill="1" applyAlignment="1" applyProtection="1">
      <alignment horizontal="center"/>
      <protection/>
    </xf>
    <xf numFmtId="0" fontId="29" fillId="33" borderId="0" xfId="0" applyFont="1" applyFill="1" applyAlignment="1" applyProtection="1">
      <alignment/>
      <protection/>
    </xf>
    <xf numFmtId="0" fontId="8" fillId="33" borderId="0" xfId="0" applyFont="1" applyFill="1" applyAlignment="1" applyProtection="1">
      <alignment/>
      <protection/>
    </xf>
    <xf numFmtId="0" fontId="0" fillId="33" borderId="0" xfId="0" applyFont="1" applyFill="1" applyAlignment="1" applyProtection="1">
      <alignment horizontal="center" vertical="center"/>
      <protection locked="0"/>
    </xf>
    <xf numFmtId="0" fontId="8"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38" fillId="33" borderId="0" xfId="0" applyFont="1" applyFill="1" applyAlignment="1" applyProtection="1">
      <alignment horizontal="centerContinuous" vertical="center" wrapText="1"/>
      <protection/>
    </xf>
    <xf numFmtId="173" fontId="23" fillId="33" borderId="0" xfId="0" applyNumberFormat="1" applyFont="1" applyFill="1" applyAlignment="1" applyProtection="1">
      <alignment horizontal="center" vertical="center"/>
      <protection/>
    </xf>
    <xf numFmtId="0" fontId="0" fillId="33" borderId="0" xfId="0" applyNumberFormat="1" applyFont="1" applyFill="1" applyAlignment="1" applyProtection="1">
      <alignment/>
      <protection/>
    </xf>
    <xf numFmtId="0" fontId="0" fillId="33" borderId="0" xfId="0" applyFont="1" applyFill="1" applyAlignment="1" applyProtection="1">
      <alignment horizontal="center" vertical="center"/>
      <protection/>
    </xf>
    <xf numFmtId="0" fontId="23" fillId="33" borderId="0" xfId="0" applyFont="1" applyFill="1" applyAlignment="1" applyProtection="1">
      <alignment horizontal="right" vertical="center"/>
      <protection/>
    </xf>
    <xf numFmtId="0" fontId="23" fillId="33" borderId="0" xfId="0" applyFont="1" applyFill="1" applyAlignment="1" applyProtection="1">
      <alignment horizontal="center" vertical="center"/>
      <protection/>
    </xf>
    <xf numFmtId="0" fontId="23" fillId="33" borderId="0" xfId="0" applyFont="1" applyFill="1" applyAlignment="1" applyProtection="1">
      <alignment horizontal="left" vertical="center"/>
      <protection/>
    </xf>
    <xf numFmtId="0" fontId="23" fillId="33" borderId="10" xfId="0" applyFont="1" applyFill="1" applyBorder="1" applyAlignment="1" applyProtection="1">
      <alignment horizontal="right" vertical="center"/>
      <protection locked="0"/>
    </xf>
    <xf numFmtId="0" fontId="23" fillId="33" borderId="10" xfId="0" applyFont="1" applyFill="1" applyBorder="1" applyAlignment="1" applyProtection="1">
      <alignment horizontal="left" vertical="center"/>
      <protection locked="0"/>
    </xf>
    <xf numFmtId="0" fontId="23" fillId="33" borderId="0" xfId="0" applyFont="1" applyFill="1" applyAlignment="1" applyProtection="1">
      <alignment vertical="center"/>
      <protection/>
    </xf>
    <xf numFmtId="0" fontId="0" fillId="0" borderId="0" xfId="53">
      <alignment/>
      <protection/>
    </xf>
    <xf numFmtId="0" fontId="0" fillId="33" borderId="0" xfId="0" applyNumberFormat="1" applyFont="1" applyFill="1" applyAlignment="1">
      <alignment/>
    </xf>
    <xf numFmtId="0" fontId="0" fillId="33" borderId="0" xfId="0" applyFont="1" applyFill="1" applyAlignment="1">
      <alignment/>
    </xf>
    <xf numFmtId="0" fontId="24" fillId="33" borderId="13" xfId="0" applyFont="1" applyFill="1" applyBorder="1" applyAlignment="1" applyProtection="1">
      <alignment horizontal="center"/>
      <protection/>
    </xf>
    <xf numFmtId="0" fontId="23" fillId="33" borderId="0" xfId="0" applyFont="1" applyFill="1" applyBorder="1" applyAlignment="1" applyProtection="1">
      <alignment horizontal="left" vertic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1" fillId="33" borderId="0" xfId="0" applyFont="1" applyFill="1" applyAlignment="1">
      <alignment/>
    </xf>
    <xf numFmtId="0" fontId="1" fillId="33" borderId="0" xfId="0" applyFont="1" applyFill="1" applyAlignment="1">
      <alignment vertical="top"/>
    </xf>
    <xf numFmtId="20" fontId="1" fillId="38" borderId="0" xfId="0" applyNumberFormat="1" applyFont="1" applyFill="1" applyAlignment="1" applyProtection="1">
      <alignment horizontal="center" vertical="center"/>
      <protection locked="0"/>
    </xf>
    <xf numFmtId="0" fontId="1" fillId="33" borderId="0" xfId="0" applyFont="1" applyFill="1" applyAlignment="1" applyProtection="1">
      <alignment horizontal="centerContinuous" wrapText="1"/>
      <protection/>
    </xf>
    <xf numFmtId="0" fontId="4"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0" xfId="0" applyFill="1" applyBorder="1" applyAlignment="1">
      <alignment horizontal="center"/>
    </xf>
    <xf numFmtId="0" fontId="46" fillId="39" borderId="0" xfId="0" applyFont="1" applyFill="1" applyBorder="1" applyAlignment="1">
      <alignment horizontal="center" vertical="center"/>
    </xf>
    <xf numFmtId="0" fontId="0" fillId="36" borderId="0" xfId="0" applyFill="1" applyBorder="1" applyAlignment="1">
      <alignment/>
    </xf>
    <xf numFmtId="0" fontId="0" fillId="39" borderId="0" xfId="0" applyFill="1" applyBorder="1" applyAlignment="1">
      <alignment/>
    </xf>
    <xf numFmtId="0" fontId="54" fillId="33" borderId="0" xfId="0" applyFont="1" applyFill="1" applyBorder="1" applyAlignment="1" applyProtection="1">
      <alignment horizontal="center" vertical="center"/>
      <protection/>
    </xf>
    <xf numFmtId="0" fontId="7" fillId="33" borderId="0" xfId="0" applyFont="1" applyFill="1" applyAlignment="1" applyProtection="1">
      <alignment horizontal="center" vertical="center" wrapText="1"/>
      <protection/>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protection locked="0"/>
    </xf>
    <xf numFmtId="173" fontId="23" fillId="33" borderId="0" xfId="0" applyNumberFormat="1" applyFont="1" applyFill="1" applyAlignment="1" applyProtection="1">
      <alignment horizontal="center" vertical="center"/>
      <protection hidden="1"/>
    </xf>
    <xf numFmtId="0" fontId="0" fillId="33" borderId="0" xfId="0" applyFont="1" applyFill="1" applyAlignment="1" applyProtection="1">
      <alignment horizontal="center" vertical="center"/>
      <protection hidden="1"/>
    </xf>
    <xf numFmtId="0" fontId="23" fillId="33" borderId="0" xfId="0" applyFont="1" applyFill="1" applyAlignment="1" applyProtection="1">
      <alignment horizontal="left" vertical="center"/>
      <protection hidden="1"/>
    </xf>
    <xf numFmtId="0" fontId="23" fillId="33" borderId="10" xfId="0" applyFont="1" applyFill="1" applyBorder="1" applyAlignment="1" applyProtection="1">
      <alignment horizontal="right" vertical="center"/>
      <protection hidden="1" locked="0"/>
    </xf>
    <xf numFmtId="0" fontId="12" fillId="40" borderId="14" xfId="0" applyFont="1" applyFill="1" applyBorder="1" applyAlignment="1">
      <alignment horizontal="center" vertical="center"/>
    </xf>
    <xf numFmtId="0" fontId="12" fillId="40" borderId="0" xfId="0" applyFont="1" applyFill="1" applyBorder="1" applyAlignment="1">
      <alignment horizontal="center" vertical="center"/>
    </xf>
    <xf numFmtId="0" fontId="0" fillId="0" borderId="10" xfId="0" applyBorder="1" applyAlignment="1">
      <alignment horizontal="center"/>
    </xf>
    <xf numFmtId="0" fontId="22" fillId="33" borderId="0" xfId="0" applyFont="1" applyFill="1" applyAlignment="1" applyProtection="1">
      <alignment horizontal="center"/>
      <protection/>
    </xf>
    <xf numFmtId="0" fontId="29" fillId="33" borderId="0" xfId="0" applyFont="1" applyFill="1" applyAlignment="1" applyProtection="1">
      <alignment horizontal="center"/>
      <protection locked="0"/>
    </xf>
    <xf numFmtId="0" fontId="4" fillId="33" borderId="13"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33" borderId="0" xfId="0" applyFont="1" applyFill="1" applyAlignment="1" applyProtection="1">
      <alignment horizontal="center" vertical="center"/>
      <protection/>
    </xf>
    <xf numFmtId="0" fontId="7" fillId="33" borderId="0" xfId="0" applyFont="1" applyFill="1" applyAlignment="1" applyProtection="1">
      <alignment horizontal="center" vertical="center" wrapText="1"/>
      <protection/>
    </xf>
    <xf numFmtId="0" fontId="5" fillId="33" borderId="15" xfId="0" applyFont="1" applyFill="1" applyBorder="1" applyAlignment="1" applyProtection="1">
      <alignment horizontal="center" vertical="top"/>
      <protection/>
    </xf>
    <xf numFmtId="0" fontId="5" fillId="33" borderId="16" xfId="0" applyFont="1" applyFill="1" applyBorder="1" applyAlignment="1" applyProtection="1">
      <alignment horizontal="center" vertical="top"/>
      <protection/>
    </xf>
    <xf numFmtId="0" fontId="1" fillId="34" borderId="15" xfId="0" applyFont="1" applyFill="1" applyBorder="1" applyAlignment="1" applyProtection="1">
      <alignment horizontal="center" vertical="center"/>
      <protection hidden="1"/>
    </xf>
    <xf numFmtId="0" fontId="1" fillId="34" borderId="16" xfId="0" applyFont="1" applyFill="1" applyBorder="1" applyAlignment="1" applyProtection="1">
      <alignment horizontal="center" vertical="center"/>
      <protection hidden="1"/>
    </xf>
    <xf numFmtId="0" fontId="5" fillId="33" borderId="17" xfId="0" applyFont="1" applyFill="1" applyBorder="1" applyAlignment="1" applyProtection="1">
      <alignment horizontal="center" vertical="top"/>
      <protection/>
    </xf>
    <xf numFmtId="0" fontId="5" fillId="33" borderId="11" xfId="0" applyFont="1" applyFill="1" applyBorder="1" applyAlignment="1" applyProtection="1">
      <alignment horizontal="center" vertical="top"/>
      <protection/>
    </xf>
    <xf numFmtId="0" fontId="5" fillId="33" borderId="18" xfId="0" applyFont="1" applyFill="1" applyBorder="1" applyAlignment="1" applyProtection="1">
      <alignment horizontal="center" vertical="top"/>
      <protection/>
    </xf>
    <xf numFmtId="0" fontId="1" fillId="34" borderId="17" xfId="0" applyFont="1" applyFill="1" applyBorder="1" applyAlignment="1" applyProtection="1">
      <alignment horizontal="center" vertical="center"/>
      <protection hidden="1"/>
    </xf>
    <xf numFmtId="0" fontId="1" fillId="34" borderId="11" xfId="0" applyFont="1" applyFill="1" applyBorder="1" applyAlignment="1" applyProtection="1">
      <alignment horizontal="center" vertical="center"/>
      <protection hidden="1"/>
    </xf>
    <xf numFmtId="0" fontId="1" fillId="34" borderId="18" xfId="0" applyFont="1" applyFill="1" applyBorder="1" applyAlignment="1" applyProtection="1">
      <alignment horizontal="center" vertical="center"/>
      <protection hidden="1"/>
    </xf>
    <xf numFmtId="0" fontId="5" fillId="33" borderId="19" xfId="0" applyFont="1" applyFill="1" applyBorder="1" applyAlignment="1" applyProtection="1">
      <alignment horizontal="center" vertical="top"/>
      <protection/>
    </xf>
    <xf numFmtId="0" fontId="5" fillId="33" borderId="20" xfId="0" applyFont="1" applyFill="1" applyBorder="1" applyAlignment="1" applyProtection="1">
      <alignment horizontal="center" vertical="top"/>
      <protection/>
    </xf>
    <xf numFmtId="0" fontId="4" fillId="33" borderId="21"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23" fillId="33" borderId="11" xfId="0" applyFont="1" applyFill="1" applyBorder="1" applyAlignment="1" applyProtection="1">
      <alignment horizontal="left" vertical="center"/>
      <protection/>
    </xf>
    <xf numFmtId="0" fontId="0" fillId="0" borderId="11" xfId="0" applyBorder="1" applyAlignment="1">
      <alignment/>
    </xf>
    <xf numFmtId="0" fontId="0" fillId="0" borderId="12" xfId="0" applyBorder="1" applyAlignment="1">
      <alignment/>
    </xf>
    <xf numFmtId="0" fontId="0" fillId="33" borderId="0" xfId="0" applyFont="1" applyFill="1" applyAlignment="1" applyProtection="1">
      <alignment horizontal="center" vertical="center"/>
      <protection hidden="1"/>
    </xf>
    <xf numFmtId="0" fontId="0" fillId="33" borderId="0" xfId="0" applyFont="1" applyFill="1" applyAlignment="1" applyProtection="1">
      <alignment horizontal="center" vertical="center"/>
      <protection hidden="1"/>
    </xf>
    <xf numFmtId="0" fontId="4" fillId="33" borderId="0"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13" fillId="33" borderId="0" xfId="0" applyFont="1" applyFill="1" applyAlignment="1" applyProtection="1">
      <alignment horizontal="center"/>
      <protection/>
    </xf>
    <xf numFmtId="0" fontId="47"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1" fillId="0" borderId="25"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protection/>
    </xf>
    <xf numFmtId="0" fontId="18" fillId="0" borderId="25" xfId="0" applyFont="1" applyFill="1" applyBorder="1" applyAlignment="1" applyProtection="1">
      <alignment horizontal="center"/>
      <protection/>
    </xf>
    <xf numFmtId="0" fontId="18" fillId="0" borderId="26" xfId="0" applyFont="1" applyFill="1" applyBorder="1" applyAlignment="1" applyProtection="1">
      <alignment horizontal="center"/>
      <protection/>
    </xf>
    <xf numFmtId="0" fontId="22" fillId="0" borderId="25" xfId="0" applyFont="1" applyFill="1" applyBorder="1" applyAlignment="1" applyProtection="1">
      <alignment horizontal="center" vertical="center"/>
      <protection/>
    </xf>
    <xf numFmtId="0" fontId="22" fillId="0" borderId="26"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57</xdr:row>
      <xdr:rowOff>0</xdr:rowOff>
    </xdr:to>
    <xdr:sp>
      <xdr:nvSpPr>
        <xdr:cNvPr id="1" name="TextBox 4"/>
        <xdr:cNvSpPr txBox="1">
          <a:spLocks noChangeArrowheads="1"/>
        </xdr:cNvSpPr>
      </xdr:nvSpPr>
      <xdr:spPr>
        <a:xfrm>
          <a:off x="1085850" y="228600"/>
          <a:ext cx="6457950" cy="30289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sodass man nur in den  Feldern für die Ergebnisse Eintragungen vornehmen kann.
Unter "Vorgaben" können die Mannaschaften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Qualifizierungs</a:t>
          </a:r>
          <a:r>
            <a:rPr lang="en-US" cap="none" sz="1000" b="0" i="0" u="none" baseline="0">
              <a:latin typeface="Arial"/>
              <a:ea typeface="Arial"/>
              <a:cs typeface="Arial"/>
            </a:rPr>
            <a:t>" oder " </a:t>
          </a:r>
          <a:r>
            <a:rPr lang="en-US" cap="none" sz="1000" b="1" i="0" u="none" baseline="0">
              <a:solidFill>
                <a:srgbClr val="3333CC"/>
              </a:solidFill>
              <a:latin typeface="Arial"/>
              <a:ea typeface="Arial"/>
              <a:cs typeface="Arial"/>
            </a:rPr>
            <a:t>Tabellen End</a:t>
          </a:r>
          <a:r>
            <a:rPr lang="en-US" cap="none" sz="1000" b="1" i="0" u="none" baseline="0">
              <a:solidFill>
                <a:srgbClr val="FF0000"/>
              </a:solidFill>
              <a:latin typeface="Arial"/>
              <a:ea typeface="Arial"/>
              <a:cs typeface="Arial"/>
            </a:rPr>
            <a:t>runden</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Endrunde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Zwischenrundenspielplan auch manuell die Mannschaften ändern, wenn eine andere Manschaft in die Gruppe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05"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500185" r:id="rId1"/>
  </oleObjects>
</worksheet>
</file>

<file path=xl/worksheets/sheet2.xml><?xml version="1.0" encoding="utf-8"?>
<worksheet xmlns="http://schemas.openxmlformats.org/spreadsheetml/2006/main" xmlns:r="http://schemas.openxmlformats.org/officeDocument/2006/relationships">
  <sheetPr codeName="Tabelle9"/>
  <dimension ref="A1:B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spans="1:2" ht="59.25" customHeight="1">
      <c r="A1" s="123" t="s">
        <v>35</v>
      </c>
      <c r="B1" s="28"/>
    </row>
    <row r="2" spans="1:2" ht="102.75" customHeight="1">
      <c r="A2" s="124"/>
      <c r="B2" s="125"/>
    </row>
    <row r="3" spans="1:2" ht="112.5" customHeight="1">
      <c r="A3" s="124"/>
      <c r="B3" s="124"/>
    </row>
    <row r="4" spans="1:2" ht="112.5" customHeight="1">
      <c r="A4" s="124"/>
      <c r="B4" s="1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2"/>
  <sheetViews>
    <sheetView zoomScalePageLayoutView="0" workbookViewId="0" topLeftCell="A1">
      <selection activeCell="A1" sqref="A1"/>
    </sheetView>
  </sheetViews>
  <sheetFormatPr defaultColWidth="11.421875" defaultRowHeight="12.75"/>
  <cols>
    <col min="1" max="1" width="29.00390625" style="2" customWidth="1"/>
    <col min="2" max="2" width="29.0039062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6</v>
      </c>
      <c r="C1" s="136" t="s">
        <v>19</v>
      </c>
      <c r="D1" s="137"/>
      <c r="E1" s="137"/>
    </row>
    <row r="2" spans="1:4" ht="18" customHeight="1">
      <c r="A2" s="50" t="s">
        <v>56</v>
      </c>
      <c r="B2" s="51" t="s">
        <v>60</v>
      </c>
      <c r="C2" s="4" t="s">
        <v>20</v>
      </c>
      <c r="D2" s="5" t="s">
        <v>21</v>
      </c>
    </row>
    <row r="3" spans="1:4" ht="18" customHeight="1">
      <c r="A3" s="50" t="s">
        <v>57</v>
      </c>
      <c r="B3" s="51" t="s">
        <v>61</v>
      </c>
      <c r="C3" s="4" t="s">
        <v>4</v>
      </c>
      <c r="D3" s="52">
        <v>0.009027777777777779</v>
      </c>
    </row>
    <row r="4" spans="1:3" ht="18" customHeight="1">
      <c r="A4" s="50" t="s">
        <v>58</v>
      </c>
      <c r="B4" s="51" t="s">
        <v>62</v>
      </c>
      <c r="C4" s="4" t="s">
        <v>37</v>
      </c>
    </row>
    <row r="5" spans="1:4" ht="18" customHeight="1">
      <c r="A5" s="50" t="s">
        <v>59</v>
      </c>
      <c r="B5" s="51" t="s">
        <v>63</v>
      </c>
      <c r="C5" s="4" t="s">
        <v>5</v>
      </c>
      <c r="D5" s="53">
        <v>0.001388888888888889</v>
      </c>
    </row>
    <row r="6" spans="1:4" ht="14.25" customHeight="1">
      <c r="A6" s="88"/>
      <c r="B6" s="88"/>
      <c r="C6" s="7" t="s">
        <v>22</v>
      </c>
      <c r="D6" s="6"/>
    </row>
    <row r="7" spans="3:4" ht="14.25" customHeight="1">
      <c r="C7" s="4" t="s">
        <v>5</v>
      </c>
      <c r="D7" s="54">
        <v>0.010416666666666666</v>
      </c>
    </row>
    <row r="8" spans="2:3" ht="15" customHeight="1">
      <c r="B8" s="2"/>
      <c r="C8" s="7" t="s">
        <v>55</v>
      </c>
    </row>
    <row r="9" spans="1:4" ht="18" customHeight="1">
      <c r="A9" s="130"/>
      <c r="B9" s="131"/>
      <c r="C9" s="113" t="s">
        <v>23</v>
      </c>
      <c r="D9" s="113"/>
    </row>
    <row r="10" spans="1:4" ht="18" customHeight="1">
      <c r="A10" s="88"/>
      <c r="B10" s="88"/>
      <c r="C10" s="114" t="s">
        <v>54</v>
      </c>
      <c r="D10" s="115">
        <v>0.4166666666666667</v>
      </c>
    </row>
    <row r="11" ht="12.75">
      <c r="C11" s="113" t="s">
        <v>38</v>
      </c>
    </row>
    <row r="12" spans="1:4" ht="18" customHeight="1">
      <c r="A12" s="88"/>
      <c r="B12" s="88"/>
      <c r="C12" s="114" t="s">
        <v>54</v>
      </c>
      <c r="D12" s="115">
        <f>Spielplan!A20+D7</f>
        <v>0.5416666666666667</v>
      </c>
    </row>
    <row r="13" ht="12.75"/>
    <row r="14" ht="12.75"/>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ignoredErrors>
    <ignoredError sqref="D12" unlockedFormula="1"/>
  </ignoredErrors>
  <legacyDrawing r:id="rId2"/>
</worksheet>
</file>

<file path=xl/worksheets/sheet4.xml><?xml version="1.0" encoding="utf-8"?>
<worksheet xmlns="http://schemas.openxmlformats.org/spreadsheetml/2006/main" xmlns:r="http://schemas.openxmlformats.org/officeDocument/2006/relationships">
  <sheetPr codeName="Tabelle3"/>
  <dimension ref="A1:L50"/>
  <sheetViews>
    <sheetView showRowColHeaders="0" zoomScalePageLayoutView="0" workbookViewId="0" topLeftCell="A1">
      <selection activeCell="I15" sqref="I15"/>
    </sheetView>
  </sheetViews>
  <sheetFormatPr defaultColWidth="11.421875" defaultRowHeight="12.75"/>
  <cols>
    <col min="1" max="1" width="14.421875" style="64" customWidth="1"/>
    <col min="2" max="2" width="5.8515625" style="62" customWidth="1"/>
    <col min="3" max="3" width="3.57421875" style="57" customWidth="1"/>
    <col min="4" max="4" width="3.7109375" style="57" customWidth="1"/>
    <col min="5" max="5" width="29.00390625" style="57" customWidth="1"/>
    <col min="6" max="6" width="1.57421875" style="55" customWidth="1"/>
    <col min="7" max="7" width="29.00390625" style="57" customWidth="1"/>
    <col min="8" max="8" width="4.57421875" style="55" customWidth="1"/>
    <col min="9" max="9" width="1.7109375" style="57" customWidth="1"/>
    <col min="10" max="10" width="4.57421875" style="55" customWidth="1"/>
    <col min="11" max="16384" width="11.421875" style="55" customWidth="1"/>
  </cols>
  <sheetData>
    <row r="1" spans="1:10" s="56" customFormat="1" ht="16.5" customHeight="1">
      <c r="A1" s="141" t="s">
        <v>0</v>
      </c>
      <c r="B1" s="142"/>
      <c r="C1" s="142"/>
      <c r="D1" s="143"/>
      <c r="E1" s="55"/>
      <c r="G1" s="144" t="s">
        <v>6</v>
      </c>
      <c r="H1" s="144"/>
      <c r="I1" s="117"/>
      <c r="J1" s="117"/>
    </row>
    <row r="2" spans="1:10" ht="12.75">
      <c r="A2" s="145" t="str">
        <f>Vorgaben!A2</f>
        <v>M01</v>
      </c>
      <c r="B2" s="146"/>
      <c r="C2" s="146"/>
      <c r="D2" s="147"/>
      <c r="E2" s="55"/>
      <c r="G2" s="138" t="str">
        <f>Vorgaben!B2</f>
        <v>M05</v>
      </c>
      <c r="H2" s="138"/>
      <c r="I2" s="122"/>
      <c r="J2" s="122"/>
    </row>
    <row r="3" spans="1:10" ht="12.75">
      <c r="A3" s="145" t="str">
        <f>Vorgaben!A3</f>
        <v>M02</v>
      </c>
      <c r="B3" s="146"/>
      <c r="C3" s="146"/>
      <c r="D3" s="147"/>
      <c r="E3" s="55"/>
      <c r="G3" s="138" t="str">
        <f>Vorgaben!B3</f>
        <v>M06</v>
      </c>
      <c r="H3" s="138"/>
      <c r="I3" s="122"/>
      <c r="J3" s="122"/>
    </row>
    <row r="4" spans="1:10" ht="12.75">
      <c r="A4" s="145" t="str">
        <f>Vorgaben!A4</f>
        <v>M03</v>
      </c>
      <c r="B4" s="146"/>
      <c r="C4" s="146"/>
      <c r="D4" s="147"/>
      <c r="E4" s="55"/>
      <c r="G4" s="138" t="str">
        <f>Vorgaben!B4</f>
        <v>M07</v>
      </c>
      <c r="H4" s="138"/>
      <c r="I4" s="122"/>
      <c r="J4" s="122"/>
    </row>
    <row r="5" spans="1:10" ht="12.75">
      <c r="A5" s="145" t="str">
        <f>Vorgaben!A5</f>
        <v>M04</v>
      </c>
      <c r="B5" s="146"/>
      <c r="C5" s="146"/>
      <c r="D5" s="147"/>
      <c r="E5" s="55"/>
      <c r="G5" s="138" t="str">
        <f>Vorgaben!B5</f>
        <v>M08</v>
      </c>
      <c r="H5" s="138"/>
      <c r="I5" s="122"/>
      <c r="J5" s="122"/>
    </row>
    <row r="6" spans="7:10" ht="24.75" customHeight="1">
      <c r="G6" s="120"/>
      <c r="H6" s="121"/>
      <c r="I6" s="120"/>
      <c r="J6" s="121"/>
    </row>
    <row r="7" ht="18" customHeight="1"/>
    <row r="8" spans="1:10" s="58" customFormat="1" ht="33" customHeight="1">
      <c r="A8" s="58" t="s">
        <v>7</v>
      </c>
      <c r="B8" s="58" t="s">
        <v>8</v>
      </c>
      <c r="C8" s="149" t="s">
        <v>9</v>
      </c>
      <c r="D8" s="149"/>
      <c r="E8" s="59" t="s">
        <v>72</v>
      </c>
      <c r="F8" s="59"/>
      <c r="G8" s="59"/>
      <c r="H8" s="60" t="s">
        <v>10</v>
      </c>
      <c r="I8" s="61"/>
      <c r="J8" s="61"/>
    </row>
    <row r="9" spans="1:10" s="104" customFormat="1" ht="19.5" customHeight="1">
      <c r="A9" s="96">
        <f>Vorgaben!D10</f>
        <v>0.4166666666666667</v>
      </c>
      <c r="B9" s="98">
        <v>1</v>
      </c>
      <c r="C9" s="148" t="s">
        <v>11</v>
      </c>
      <c r="D9" s="148"/>
      <c r="E9" s="99" t="str">
        <f>A2</f>
        <v>M01</v>
      </c>
      <c r="F9" s="100" t="s">
        <v>12</v>
      </c>
      <c r="G9" s="101" t="str">
        <f>A3</f>
        <v>M02</v>
      </c>
      <c r="H9" s="102"/>
      <c r="I9" s="100" t="s">
        <v>13</v>
      </c>
      <c r="J9" s="103"/>
    </row>
    <row r="10" spans="1:10" s="104" customFormat="1" ht="19.5" customHeight="1">
      <c r="A10" s="96">
        <f>A9+Vorgaben!$D$3+Vorgaben!$D$5</f>
        <v>0.42708333333333337</v>
      </c>
      <c r="B10" s="98">
        <v>3</v>
      </c>
      <c r="C10" s="148" t="s">
        <v>11</v>
      </c>
      <c r="D10" s="148"/>
      <c r="E10" s="99" t="str">
        <f>A4</f>
        <v>M03</v>
      </c>
      <c r="F10" s="100" t="s">
        <v>12</v>
      </c>
      <c r="G10" s="101" t="str">
        <f>A5</f>
        <v>M04</v>
      </c>
      <c r="H10" s="102"/>
      <c r="I10" s="100" t="s">
        <v>13</v>
      </c>
      <c r="J10" s="103"/>
    </row>
    <row r="11" spans="1:10" s="104" customFormat="1" ht="19.5" customHeight="1">
      <c r="A11" s="96">
        <f>A10+Vorgaben!$D$3+Vorgaben!$D$5</f>
        <v>0.43750000000000006</v>
      </c>
      <c r="B11" s="98">
        <v>2</v>
      </c>
      <c r="C11" s="148" t="s">
        <v>14</v>
      </c>
      <c r="D11" s="148"/>
      <c r="E11" s="99" t="str">
        <f>G2</f>
        <v>M05</v>
      </c>
      <c r="F11" s="100" t="s">
        <v>12</v>
      </c>
      <c r="G11" s="101" t="str">
        <f>G3</f>
        <v>M06</v>
      </c>
      <c r="H11" s="102"/>
      <c r="I11" s="100" t="s">
        <v>13</v>
      </c>
      <c r="J11" s="103"/>
    </row>
    <row r="12" spans="1:10" s="104" customFormat="1" ht="19.5" customHeight="1">
      <c r="A12" s="96">
        <f>A11+Vorgaben!$D$3+Vorgaben!$D$5</f>
        <v>0.44791666666666674</v>
      </c>
      <c r="B12" s="98">
        <v>4</v>
      </c>
      <c r="C12" s="148" t="s">
        <v>14</v>
      </c>
      <c r="D12" s="148"/>
      <c r="E12" s="99" t="str">
        <f>G4</f>
        <v>M07</v>
      </c>
      <c r="F12" s="100" t="s">
        <v>12</v>
      </c>
      <c r="G12" s="101" t="str">
        <f>G5</f>
        <v>M08</v>
      </c>
      <c r="H12" s="102"/>
      <c r="I12" s="100" t="s">
        <v>13</v>
      </c>
      <c r="J12" s="103"/>
    </row>
    <row r="13" spans="1:10" s="104" customFormat="1" ht="19.5" customHeight="1">
      <c r="A13" s="96">
        <f>A12+Vorgaben!$D$3+Vorgaben!$D$5</f>
        <v>0.4583333333333334</v>
      </c>
      <c r="B13" s="98">
        <v>5</v>
      </c>
      <c r="C13" s="148" t="s">
        <v>11</v>
      </c>
      <c r="D13" s="148"/>
      <c r="E13" s="99" t="str">
        <f>A5</f>
        <v>M04</v>
      </c>
      <c r="F13" s="100" t="s">
        <v>12</v>
      </c>
      <c r="G13" s="101" t="str">
        <f>A2</f>
        <v>M01</v>
      </c>
      <c r="H13" s="102"/>
      <c r="I13" s="100" t="s">
        <v>13</v>
      </c>
      <c r="J13" s="103"/>
    </row>
    <row r="14" spans="1:10" s="104" customFormat="1" ht="19.5" customHeight="1">
      <c r="A14" s="96">
        <f>A13+Vorgaben!$D$3+Vorgaben!$D$5</f>
        <v>0.4687500000000001</v>
      </c>
      <c r="B14" s="98">
        <v>7</v>
      </c>
      <c r="C14" s="148" t="s">
        <v>11</v>
      </c>
      <c r="D14" s="148"/>
      <c r="E14" s="99" t="str">
        <f>A3</f>
        <v>M02</v>
      </c>
      <c r="F14" s="100" t="s">
        <v>12</v>
      </c>
      <c r="G14" s="101" t="str">
        <f>A4</f>
        <v>M03</v>
      </c>
      <c r="H14" s="102"/>
      <c r="I14" s="100" t="s">
        <v>13</v>
      </c>
      <c r="J14" s="103"/>
    </row>
    <row r="15" spans="1:10" s="104" customFormat="1" ht="19.5" customHeight="1">
      <c r="A15" s="96">
        <f>A14+Vorgaben!$D$3+Vorgaben!$D$5</f>
        <v>0.4791666666666668</v>
      </c>
      <c r="B15" s="98">
        <v>6</v>
      </c>
      <c r="C15" s="148" t="s">
        <v>14</v>
      </c>
      <c r="D15" s="148"/>
      <c r="E15" s="99" t="str">
        <f>G5</f>
        <v>M08</v>
      </c>
      <c r="F15" s="100" t="s">
        <v>12</v>
      </c>
      <c r="G15" s="101" t="str">
        <f>G2</f>
        <v>M05</v>
      </c>
      <c r="H15" s="102"/>
      <c r="I15" s="100" t="s">
        <v>13</v>
      </c>
      <c r="J15" s="103"/>
    </row>
    <row r="16" spans="1:10" s="104" customFormat="1" ht="19.5" customHeight="1">
      <c r="A16" s="96">
        <f>A15+Vorgaben!$D$3+Vorgaben!$D$5</f>
        <v>0.4895833333333335</v>
      </c>
      <c r="B16" s="98">
        <v>8</v>
      </c>
      <c r="C16" s="148" t="s">
        <v>14</v>
      </c>
      <c r="D16" s="148"/>
      <c r="E16" s="99" t="str">
        <f>G3</f>
        <v>M06</v>
      </c>
      <c r="F16" s="100" t="s">
        <v>12</v>
      </c>
      <c r="G16" s="101" t="str">
        <f>G4</f>
        <v>M07</v>
      </c>
      <c r="H16" s="102"/>
      <c r="I16" s="100" t="s">
        <v>13</v>
      </c>
      <c r="J16" s="103"/>
    </row>
    <row r="17" spans="1:10" s="104" customFormat="1" ht="19.5" customHeight="1">
      <c r="A17" s="96">
        <f>A16+Vorgaben!$D$3+Vorgaben!$D$5</f>
        <v>0.5000000000000002</v>
      </c>
      <c r="B17" s="98">
        <v>9</v>
      </c>
      <c r="C17" s="148" t="s">
        <v>11</v>
      </c>
      <c r="D17" s="148"/>
      <c r="E17" s="99" t="str">
        <f>A2</f>
        <v>M01</v>
      </c>
      <c r="F17" s="100" t="s">
        <v>12</v>
      </c>
      <c r="G17" s="101" t="str">
        <f>A4</f>
        <v>M03</v>
      </c>
      <c r="H17" s="102"/>
      <c r="I17" s="100" t="s">
        <v>13</v>
      </c>
      <c r="J17" s="103"/>
    </row>
    <row r="18" spans="1:10" s="104" customFormat="1" ht="19.5" customHeight="1">
      <c r="A18" s="96">
        <f>A17+Vorgaben!$D$3+Vorgaben!$D$5</f>
        <v>0.5104166666666669</v>
      </c>
      <c r="B18" s="98">
        <v>11</v>
      </c>
      <c r="C18" s="148" t="s">
        <v>11</v>
      </c>
      <c r="D18" s="148"/>
      <c r="E18" s="99" t="str">
        <f>A3</f>
        <v>M02</v>
      </c>
      <c r="F18" s="100" t="s">
        <v>12</v>
      </c>
      <c r="G18" s="101" t="str">
        <f>A5</f>
        <v>M04</v>
      </c>
      <c r="H18" s="102"/>
      <c r="I18" s="100" t="s">
        <v>13</v>
      </c>
      <c r="J18" s="103"/>
    </row>
    <row r="19" spans="1:10" s="104" customFormat="1" ht="19.5" customHeight="1">
      <c r="A19" s="96">
        <f>A18+Vorgaben!$D$3+Vorgaben!$D$5</f>
        <v>0.5208333333333335</v>
      </c>
      <c r="B19" s="98">
        <v>10</v>
      </c>
      <c r="C19" s="148" t="s">
        <v>14</v>
      </c>
      <c r="D19" s="148"/>
      <c r="E19" s="99" t="str">
        <f>G2</f>
        <v>M05</v>
      </c>
      <c r="F19" s="100" t="s">
        <v>12</v>
      </c>
      <c r="G19" s="101" t="str">
        <f>G4</f>
        <v>M07</v>
      </c>
      <c r="H19" s="102"/>
      <c r="I19" s="100" t="s">
        <v>13</v>
      </c>
      <c r="J19" s="103"/>
    </row>
    <row r="20" spans="1:10" s="104" customFormat="1" ht="19.5" customHeight="1">
      <c r="A20" s="96">
        <f>A19+Vorgaben!$D$3+Vorgaben!$D$5</f>
        <v>0.5312500000000001</v>
      </c>
      <c r="B20" s="98">
        <v>12</v>
      </c>
      <c r="C20" s="148" t="s">
        <v>14</v>
      </c>
      <c r="D20" s="148"/>
      <c r="E20" s="99" t="str">
        <f>G3</f>
        <v>M06</v>
      </c>
      <c r="F20" s="100" t="s">
        <v>12</v>
      </c>
      <c r="G20" s="101" t="str">
        <f>G5</f>
        <v>M08</v>
      </c>
      <c r="H20" s="102"/>
      <c r="I20" s="100" t="s">
        <v>13</v>
      </c>
      <c r="J20" s="103"/>
    </row>
    <row r="21" spans="1:9" ht="77.25" customHeight="1">
      <c r="A21" s="76"/>
      <c r="B21" s="76"/>
      <c r="C21" s="65"/>
      <c r="D21" s="65"/>
      <c r="E21" s="139"/>
      <c r="F21" s="139"/>
      <c r="G21" s="139"/>
      <c r="H21" s="67"/>
      <c r="I21" s="66"/>
    </row>
    <row r="22" spans="1:12" ht="33" customHeight="1">
      <c r="A22" s="81"/>
      <c r="B22" s="89"/>
      <c r="C22" s="65"/>
      <c r="D22" s="65"/>
      <c r="E22" s="78"/>
      <c r="F22" s="57"/>
      <c r="G22" s="77"/>
      <c r="H22" s="72"/>
      <c r="J22" s="71"/>
      <c r="L22" s="77"/>
    </row>
    <row r="23" spans="1:12" ht="12.75">
      <c r="A23" s="83"/>
      <c r="B23" s="89"/>
      <c r="C23" s="65"/>
      <c r="D23" s="65"/>
      <c r="E23" s="68"/>
      <c r="F23" s="68"/>
      <c r="G23" s="69"/>
      <c r="H23" s="140"/>
      <c r="I23" s="140"/>
      <c r="J23" s="140"/>
      <c r="L23" s="69"/>
    </row>
    <row r="24" spans="1:7" ht="12.75">
      <c r="A24" s="82"/>
      <c r="B24" s="89"/>
      <c r="C24" s="65"/>
      <c r="D24" s="65"/>
      <c r="F24" s="57"/>
      <c r="G24" s="62"/>
    </row>
    <row r="25" spans="1:10" ht="13.5">
      <c r="A25" s="81"/>
      <c r="B25" s="82"/>
      <c r="C25" s="65"/>
      <c r="D25" s="65"/>
      <c r="E25" s="78"/>
      <c r="F25" s="57"/>
      <c r="G25" s="77"/>
      <c r="H25" s="72"/>
      <c r="J25" s="71"/>
    </row>
    <row r="26" spans="1:10" ht="12.75">
      <c r="A26" s="83"/>
      <c r="B26" s="89"/>
      <c r="C26" s="65"/>
      <c r="D26" s="65"/>
      <c r="E26" s="68"/>
      <c r="F26" s="68"/>
      <c r="G26" s="69"/>
      <c r="H26" s="140"/>
      <c r="I26" s="140"/>
      <c r="J26" s="140"/>
    </row>
    <row r="27" spans="1:7" ht="12.75">
      <c r="A27" s="83"/>
      <c r="B27" s="89"/>
      <c r="C27" s="65"/>
      <c r="D27" s="65"/>
      <c r="E27" s="68"/>
      <c r="F27" s="68"/>
      <c r="G27" s="69"/>
    </row>
    <row r="28" spans="1:10" ht="13.5">
      <c r="A28" s="81"/>
      <c r="B28" s="82"/>
      <c r="C28" s="65"/>
      <c r="D28" s="65"/>
      <c r="E28" s="78"/>
      <c r="F28" s="57"/>
      <c r="G28" s="77"/>
      <c r="H28" s="72"/>
      <c r="J28" s="71"/>
    </row>
    <row r="29" spans="1:10" ht="12.75">
      <c r="A29" s="83"/>
      <c r="B29" s="89"/>
      <c r="C29" s="65"/>
      <c r="D29" s="65"/>
      <c r="E29" s="68"/>
      <c r="F29" s="68"/>
      <c r="G29" s="69"/>
      <c r="H29" s="140"/>
      <c r="I29" s="140"/>
      <c r="J29" s="140"/>
    </row>
    <row r="30" spans="1:7" ht="12.75">
      <c r="A30" s="82"/>
      <c r="B30" s="89"/>
      <c r="C30" s="65"/>
      <c r="D30" s="65"/>
      <c r="F30" s="57"/>
      <c r="G30" s="62"/>
    </row>
    <row r="31" spans="1:10" ht="13.5">
      <c r="A31" s="81"/>
      <c r="B31" s="82"/>
      <c r="C31" s="65"/>
      <c r="D31" s="65"/>
      <c r="E31" s="78"/>
      <c r="F31" s="57"/>
      <c r="G31" s="77"/>
      <c r="H31" s="72"/>
      <c r="J31" s="71"/>
    </row>
    <row r="32" spans="1:10" ht="12.75">
      <c r="A32" s="82"/>
      <c r="B32" s="89"/>
      <c r="C32" s="65"/>
      <c r="D32" s="70"/>
      <c r="E32" s="68"/>
      <c r="F32" s="68"/>
      <c r="G32" s="69"/>
      <c r="H32" s="140"/>
      <c r="I32" s="140"/>
      <c r="J32" s="140"/>
    </row>
    <row r="33" spans="1:7" ht="12.75">
      <c r="A33" s="82"/>
      <c r="B33" s="89"/>
      <c r="C33" s="65"/>
      <c r="D33" s="65"/>
      <c r="F33" s="62"/>
      <c r="G33" s="62"/>
    </row>
    <row r="34" spans="1:7" ht="12.75">
      <c r="A34" s="82"/>
      <c r="B34" s="89"/>
      <c r="C34" s="65"/>
      <c r="D34" s="65"/>
      <c r="E34" s="62"/>
      <c r="F34" s="57"/>
      <c r="G34" s="63"/>
    </row>
    <row r="35" spans="1:4" ht="12.75">
      <c r="A35" s="82"/>
      <c r="B35" s="89"/>
      <c r="C35" s="65"/>
      <c r="D35" s="65"/>
    </row>
    <row r="36" spans="1:9" ht="13.5">
      <c r="A36" s="82"/>
      <c r="B36" s="89"/>
      <c r="C36" s="65"/>
      <c r="D36" s="70"/>
      <c r="E36" s="139"/>
      <c r="F36" s="139"/>
      <c r="G36" s="139"/>
      <c r="H36" s="67"/>
      <c r="I36" s="66"/>
    </row>
    <row r="37" spans="1:10" ht="33" customHeight="1">
      <c r="A37" s="81"/>
      <c r="B37" s="84"/>
      <c r="C37" s="65"/>
      <c r="D37" s="65"/>
      <c r="E37" s="79"/>
      <c r="F37" s="57"/>
      <c r="G37" s="80"/>
      <c r="H37" s="72"/>
      <c r="J37" s="71"/>
    </row>
    <row r="38" spans="1:10" ht="12.75">
      <c r="A38" s="85"/>
      <c r="B38" s="89"/>
      <c r="C38" s="65"/>
      <c r="D38" s="65"/>
      <c r="E38" s="68"/>
      <c r="F38" s="68"/>
      <c r="G38" s="68"/>
      <c r="H38" s="140"/>
      <c r="I38" s="140"/>
      <c r="J38" s="140"/>
    </row>
    <row r="39" spans="1:7" ht="12.75">
      <c r="A39" s="84"/>
      <c r="B39" s="89"/>
      <c r="C39" s="65"/>
      <c r="D39" s="65"/>
      <c r="F39" s="57"/>
      <c r="G39" s="62"/>
    </row>
    <row r="40" spans="1:10" ht="13.5">
      <c r="A40" s="81"/>
      <c r="B40" s="84"/>
      <c r="C40" s="65"/>
      <c r="D40" s="65"/>
      <c r="E40" s="79"/>
      <c r="F40" s="57"/>
      <c r="G40" s="80"/>
      <c r="H40" s="72"/>
      <c r="J40" s="71"/>
    </row>
    <row r="41" spans="1:10" ht="12.75">
      <c r="A41" s="82"/>
      <c r="B41" s="89"/>
      <c r="C41" s="65"/>
      <c r="D41" s="70"/>
      <c r="E41" s="68"/>
      <c r="F41" s="68"/>
      <c r="G41" s="68"/>
      <c r="H41" s="140"/>
      <c r="I41" s="140"/>
      <c r="J41" s="140"/>
    </row>
    <row r="42" spans="1:7" ht="12.75">
      <c r="A42" s="82"/>
      <c r="B42" s="89"/>
      <c r="C42" s="65"/>
      <c r="D42" s="65"/>
      <c r="F42" s="62"/>
      <c r="G42" s="62"/>
    </row>
    <row r="43" spans="1:9" ht="39.75" customHeight="1">
      <c r="A43" s="82"/>
      <c r="B43" s="89"/>
      <c r="C43" s="65"/>
      <c r="D43" s="65"/>
      <c r="E43" s="139"/>
      <c r="F43" s="139"/>
      <c r="G43" s="139"/>
      <c r="H43" s="57"/>
      <c r="I43" s="66"/>
    </row>
    <row r="44" spans="1:10" ht="30" customHeight="1">
      <c r="A44" s="81"/>
      <c r="B44" s="82"/>
      <c r="C44" s="65"/>
      <c r="D44" s="65"/>
      <c r="E44" s="79"/>
      <c r="F44" s="57"/>
      <c r="G44" s="80"/>
      <c r="H44" s="72"/>
      <c r="I44" s="66"/>
      <c r="J44" s="71"/>
    </row>
    <row r="45" spans="1:10" ht="12.75">
      <c r="A45" s="86"/>
      <c r="B45" s="89"/>
      <c r="C45" s="65"/>
      <c r="D45" s="65"/>
      <c r="E45" s="68"/>
      <c r="F45" s="68"/>
      <c r="G45" s="69"/>
      <c r="H45" s="140"/>
      <c r="I45" s="140"/>
      <c r="J45" s="140"/>
    </row>
    <row r="46" spans="1:7" ht="12.75">
      <c r="A46" s="82"/>
      <c r="B46" s="89"/>
      <c r="C46" s="65"/>
      <c r="D46" s="65"/>
      <c r="F46" s="62"/>
      <c r="G46" s="62"/>
    </row>
    <row r="47" spans="1:9" ht="39.75" customHeight="1">
      <c r="A47" s="82"/>
      <c r="B47" s="89"/>
      <c r="C47" s="65"/>
      <c r="D47" s="70"/>
      <c r="E47" s="139"/>
      <c r="F47" s="139"/>
      <c r="G47" s="139"/>
      <c r="H47" s="66"/>
      <c r="I47" s="66"/>
    </row>
    <row r="48" spans="1:10" ht="33" customHeight="1">
      <c r="A48" s="81"/>
      <c r="B48" s="82"/>
      <c r="C48" s="65"/>
      <c r="D48" s="65"/>
      <c r="E48" s="79"/>
      <c r="F48" s="57"/>
      <c r="G48" s="80"/>
      <c r="H48" s="72"/>
      <c r="J48" s="71"/>
    </row>
    <row r="49" spans="1:10" ht="12.75">
      <c r="A49" s="82"/>
      <c r="B49" s="87"/>
      <c r="E49" s="68"/>
      <c r="F49" s="68"/>
      <c r="G49" s="69"/>
      <c r="H49" s="140"/>
      <c r="I49" s="140"/>
      <c r="J49" s="140"/>
    </row>
    <row r="50" spans="2:9" ht="12.75">
      <c r="B50" s="55"/>
      <c r="E50" s="55"/>
      <c r="G50" s="55"/>
      <c r="I50" s="55"/>
    </row>
  </sheetData>
  <sheetProtection password="E760" sheet="1" objects="1" scenarios="1"/>
  <mergeCells count="35">
    <mergeCell ref="C17:D17"/>
    <mergeCell ref="C19:D19"/>
    <mergeCell ref="C15:D15"/>
    <mergeCell ref="C14:D14"/>
    <mergeCell ref="C16:D16"/>
    <mergeCell ref="C13:D13"/>
    <mergeCell ref="C10:D10"/>
    <mergeCell ref="C12:D12"/>
    <mergeCell ref="C11:D11"/>
    <mergeCell ref="C18:D18"/>
    <mergeCell ref="H41:J41"/>
    <mergeCell ref="H45:J45"/>
    <mergeCell ref="H49:J49"/>
    <mergeCell ref="H23:J23"/>
    <mergeCell ref="H26:J26"/>
    <mergeCell ref="H29:J29"/>
    <mergeCell ref="H32:J32"/>
    <mergeCell ref="C20:D20"/>
    <mergeCell ref="A1:D1"/>
    <mergeCell ref="G1:H1"/>
    <mergeCell ref="G2:H2"/>
    <mergeCell ref="A2:D2"/>
    <mergeCell ref="A3:D3"/>
    <mergeCell ref="C9:D9"/>
    <mergeCell ref="C8:D8"/>
    <mergeCell ref="A4:D4"/>
    <mergeCell ref="A5:D5"/>
    <mergeCell ref="G3:H3"/>
    <mergeCell ref="G4:H4"/>
    <mergeCell ref="G5:H5"/>
    <mergeCell ref="E47:G47"/>
    <mergeCell ref="E43:G43"/>
    <mergeCell ref="E36:G36"/>
    <mergeCell ref="E21:G21"/>
    <mergeCell ref="H38:J38"/>
  </mergeCells>
  <printOptions/>
  <pageMargins left="0.58" right="0.15748031496062992" top="1.6141732283464567" bottom="0.7874015748031497" header="0.7086614173228347" footer="0.5511811023622047"/>
  <pageSetup horizontalDpi="300" verticalDpi="300" orientation="portrait" paperSize="9" scale="95" r:id="rId2"/>
  <headerFooter alignWithMargins="0">
    <oddHeader>&amp;C&amp;"Arial,Fett"&amp;14&amp;ETurnier
Spielplan - Qualifizierungsrunde -
</oddHeader>
  </headerFooter>
  <legacyDrawing r:id="rId1"/>
</worksheet>
</file>

<file path=xl/worksheets/sheet5.xml><?xml version="1.0" encoding="utf-8"?>
<worksheet xmlns="http://schemas.openxmlformats.org/spreadsheetml/2006/main" xmlns:r="http://schemas.openxmlformats.org/officeDocument/2006/relationships">
  <sheetPr codeName="Tabelle7"/>
  <dimension ref="A1:K36"/>
  <sheetViews>
    <sheetView showRowColHeaders="0" zoomScale="108" zoomScaleNormal="108" zoomScalePageLayoutView="0" workbookViewId="0" topLeftCell="A1">
      <selection activeCell="I21" sqref="I21"/>
    </sheetView>
  </sheetViews>
  <sheetFormatPr defaultColWidth="11.421875" defaultRowHeight="12.75"/>
  <cols>
    <col min="1" max="1" width="14.421875" style="92" customWidth="1"/>
    <col min="2" max="2" width="5.8515625" style="93" customWidth="1"/>
    <col min="3" max="4" width="3.7109375" style="91" customWidth="1"/>
    <col min="5" max="5" width="29.00390625" style="91" customWidth="1"/>
    <col min="6" max="6" width="1.57421875" style="90" customWidth="1"/>
    <col min="7" max="7" width="29.140625" style="91" customWidth="1"/>
    <col min="8" max="8" width="4.57421875" style="90" customWidth="1"/>
    <col min="9" max="9" width="1.7109375" style="91" customWidth="1"/>
    <col min="10" max="10" width="4.57421875" style="90" customWidth="1"/>
    <col min="11" max="16384" width="11.421875" style="90" customWidth="1"/>
  </cols>
  <sheetData>
    <row r="1" spans="1:10" s="56" customFormat="1" ht="15" customHeight="1">
      <c r="A1" s="162" t="s">
        <v>65</v>
      </c>
      <c r="B1" s="163"/>
      <c r="C1" s="163"/>
      <c r="D1" s="164"/>
      <c r="E1" s="110"/>
      <c r="F1" s="170" t="s">
        <v>67</v>
      </c>
      <c r="G1" s="170"/>
      <c r="H1" s="171"/>
      <c r="I1" s="117"/>
      <c r="J1" s="117"/>
    </row>
    <row r="2" spans="1:11" s="4" customFormat="1" ht="12.75">
      <c r="A2" s="157" t="str">
        <f>IF(Rechnen!$V$3=6,'Gruppen-Tabellen'!B3,"A1")</f>
        <v>A1</v>
      </c>
      <c r="B2" s="158"/>
      <c r="C2" s="158"/>
      <c r="D2" s="159"/>
      <c r="E2" s="111"/>
      <c r="F2" s="126"/>
      <c r="G2" s="152" t="str">
        <f>IF(Rechnen!$V$3=6,'Gruppen-Tabellen'!B5,"A3")</f>
        <v>A3</v>
      </c>
      <c r="H2" s="153"/>
      <c r="I2" s="118"/>
      <c r="J2" s="118"/>
      <c r="K2" s="106"/>
    </row>
    <row r="3" spans="1:11" s="4" customFormat="1" ht="9.75" customHeight="1">
      <c r="A3" s="154" t="s">
        <v>17</v>
      </c>
      <c r="B3" s="155"/>
      <c r="C3" s="155"/>
      <c r="D3" s="156"/>
      <c r="E3" s="112"/>
      <c r="F3" s="126"/>
      <c r="G3" s="150" t="s">
        <v>50</v>
      </c>
      <c r="H3" s="151"/>
      <c r="I3" s="119"/>
      <c r="J3" s="119"/>
      <c r="K3" s="107"/>
    </row>
    <row r="4" spans="1:11" s="4" customFormat="1" ht="12.75">
      <c r="A4" s="157" t="str">
        <f>IF(Rechnen!$W$3=6,'Gruppen-Tabellen'!B9,"B1")</f>
        <v>B1</v>
      </c>
      <c r="B4" s="158"/>
      <c r="C4" s="158"/>
      <c r="D4" s="159"/>
      <c r="E4" s="111"/>
      <c r="F4" s="126"/>
      <c r="G4" s="152" t="str">
        <f>IF(Rechnen!$W$3=6,'Gruppen-Tabellen'!B11,"B3")</f>
        <v>B3</v>
      </c>
      <c r="H4" s="153"/>
      <c r="I4" s="118"/>
      <c r="J4" s="118"/>
      <c r="K4" s="106"/>
    </row>
    <row r="5" spans="1:11" s="4" customFormat="1" ht="9.75" customHeight="1">
      <c r="A5" s="154" t="s">
        <v>16</v>
      </c>
      <c r="B5" s="155"/>
      <c r="C5" s="155"/>
      <c r="D5" s="156"/>
      <c r="E5" s="112"/>
      <c r="F5" s="126"/>
      <c r="G5" s="150" t="s">
        <v>51</v>
      </c>
      <c r="H5" s="151"/>
      <c r="I5" s="119"/>
      <c r="J5" s="119"/>
      <c r="K5" s="107"/>
    </row>
    <row r="6" spans="1:11" s="4" customFormat="1" ht="12.75">
      <c r="A6" s="157" t="str">
        <f>IF(Rechnen!$V$3=6,'Gruppen-Tabellen'!B4,"A2")</f>
        <v>A2</v>
      </c>
      <c r="B6" s="158"/>
      <c r="C6" s="158"/>
      <c r="D6" s="159"/>
      <c r="E6" s="111"/>
      <c r="F6" s="126"/>
      <c r="G6" s="152" t="str">
        <f>IF(Rechnen!$V$3=6,'Gruppen-Tabellen'!B6,"A4")</f>
        <v>A4</v>
      </c>
      <c r="H6" s="153"/>
      <c r="I6" s="118"/>
      <c r="J6" s="118"/>
      <c r="K6" s="106"/>
    </row>
    <row r="7" spans="1:11" s="4" customFormat="1" ht="9.75" customHeight="1">
      <c r="A7" s="154" t="s">
        <v>15</v>
      </c>
      <c r="B7" s="155"/>
      <c r="C7" s="155"/>
      <c r="D7" s="156"/>
      <c r="E7" s="112"/>
      <c r="F7" s="126"/>
      <c r="G7" s="150" t="s">
        <v>52</v>
      </c>
      <c r="H7" s="151"/>
      <c r="I7" s="119"/>
      <c r="J7" s="119"/>
      <c r="K7" s="107"/>
    </row>
    <row r="8" spans="1:11" s="4" customFormat="1" ht="12.75">
      <c r="A8" s="157" t="str">
        <f>IF(Rechnen!$W$3=6,'Gruppen-Tabellen'!B10,"B2")</f>
        <v>B2</v>
      </c>
      <c r="B8" s="158"/>
      <c r="C8" s="158"/>
      <c r="D8" s="159"/>
      <c r="E8" s="111"/>
      <c r="F8" s="126"/>
      <c r="G8" s="152" t="str">
        <f>IF(Rechnen!$W$3=6,'Gruppen-Tabellen'!B12,"B4")</f>
        <v>B4</v>
      </c>
      <c r="H8" s="153"/>
      <c r="I8" s="118"/>
      <c r="J8" s="118"/>
      <c r="K8" s="106"/>
    </row>
    <row r="9" spans="1:11" s="4" customFormat="1" ht="9.75" customHeight="1" thickBot="1">
      <c r="A9" s="154" t="s">
        <v>18</v>
      </c>
      <c r="B9" s="155"/>
      <c r="C9" s="155"/>
      <c r="D9" s="156"/>
      <c r="E9" s="112"/>
      <c r="F9" s="126"/>
      <c r="G9" s="160" t="s">
        <v>53</v>
      </c>
      <c r="H9" s="161"/>
      <c r="I9" s="119"/>
      <c r="J9" s="119"/>
      <c r="K9" s="107"/>
    </row>
    <row r="10" spans="1:11" s="4" customFormat="1" ht="55.5" customHeight="1">
      <c r="A10" s="112"/>
      <c r="B10" s="111"/>
      <c r="C10" s="111"/>
      <c r="D10" s="111"/>
      <c r="E10" s="111"/>
      <c r="F10" s="126"/>
      <c r="G10" s="112"/>
      <c r="H10" s="111"/>
      <c r="I10" s="111"/>
      <c r="J10" s="111"/>
      <c r="K10" s="106"/>
    </row>
    <row r="11" spans="1:10" s="58" customFormat="1" ht="24" customHeight="1">
      <c r="A11" s="58" t="s">
        <v>7</v>
      </c>
      <c r="B11" s="127" t="s">
        <v>8</v>
      </c>
      <c r="C11" s="149" t="s">
        <v>9</v>
      </c>
      <c r="D11" s="149"/>
      <c r="E11" s="95" t="s">
        <v>41</v>
      </c>
      <c r="F11" s="59"/>
      <c r="G11" s="59"/>
      <c r="H11" s="60" t="s">
        <v>10</v>
      </c>
      <c r="I11" s="61"/>
      <c r="J11" s="61"/>
    </row>
    <row r="12" spans="1:10" s="104" customFormat="1" ht="18.75" customHeight="1">
      <c r="A12" s="132">
        <f>Vorgaben!D12</f>
        <v>0.5416666666666667</v>
      </c>
      <c r="B12" s="133">
        <v>13</v>
      </c>
      <c r="C12" s="169" t="s">
        <v>68</v>
      </c>
      <c r="D12" s="168"/>
      <c r="E12" s="99" t="str">
        <f>A2</f>
        <v>A1</v>
      </c>
      <c r="F12" s="100" t="s">
        <v>12</v>
      </c>
      <c r="G12" s="134" t="str">
        <f>A4</f>
        <v>B1</v>
      </c>
      <c r="H12" s="135"/>
      <c r="I12" s="100" t="s">
        <v>13</v>
      </c>
      <c r="J12" s="103"/>
    </row>
    <row r="13" spans="1:10" s="104" customFormat="1" ht="18.75" customHeight="1">
      <c r="A13" s="132">
        <f>A14+Vorgaben!$D$3+Vorgaben!$D$5</f>
        <v>0.5625</v>
      </c>
      <c r="B13" s="133">
        <v>14</v>
      </c>
      <c r="C13" s="168" t="s">
        <v>68</v>
      </c>
      <c r="D13" s="168"/>
      <c r="E13" s="99" t="str">
        <f>A6</f>
        <v>A2</v>
      </c>
      <c r="F13" s="100" t="s">
        <v>12</v>
      </c>
      <c r="G13" s="134" t="str">
        <f>A8</f>
        <v>B2</v>
      </c>
      <c r="H13" s="135"/>
      <c r="I13" s="100" t="s">
        <v>13</v>
      </c>
      <c r="J13" s="103"/>
    </row>
    <row r="14" spans="1:10" s="104" customFormat="1" ht="18.75" customHeight="1">
      <c r="A14" s="132">
        <f>A12+Vorgaben!$D$3+Vorgaben!$D$5</f>
        <v>0.5520833333333334</v>
      </c>
      <c r="B14" s="133">
        <v>15</v>
      </c>
      <c r="C14" s="168" t="s">
        <v>74</v>
      </c>
      <c r="D14" s="168"/>
      <c r="E14" s="99" t="str">
        <f>G2</f>
        <v>A3</v>
      </c>
      <c r="F14" s="100" t="s">
        <v>12</v>
      </c>
      <c r="G14" s="134" t="str">
        <f>G4</f>
        <v>B3</v>
      </c>
      <c r="H14" s="135"/>
      <c r="I14" s="100" t="s">
        <v>13</v>
      </c>
      <c r="J14" s="103"/>
    </row>
    <row r="15" spans="1:10" s="104" customFormat="1" ht="18.75" customHeight="1">
      <c r="A15" s="96">
        <f>A13+Vorgaben!$D$3+Vorgaben!$D$5</f>
        <v>0.5729166666666666</v>
      </c>
      <c r="B15" s="133">
        <v>16</v>
      </c>
      <c r="C15" s="148" t="s">
        <v>74</v>
      </c>
      <c r="D15" s="148"/>
      <c r="E15" s="99" t="str">
        <f>G6</f>
        <v>A4</v>
      </c>
      <c r="F15" s="100" t="s">
        <v>12</v>
      </c>
      <c r="G15" s="101" t="str">
        <f>G8</f>
        <v>B4</v>
      </c>
      <c r="H15" s="102"/>
      <c r="I15" s="100" t="s">
        <v>13</v>
      </c>
      <c r="J15" s="103"/>
    </row>
    <row r="16" spans="1:10" s="104" customFormat="1" ht="18.75" customHeight="1">
      <c r="A16" s="132">
        <f>A15+Vorgaben!$D$3+Vorgaben!$D$5</f>
        <v>0.5833333333333333</v>
      </c>
      <c r="B16" s="133">
        <v>17</v>
      </c>
      <c r="C16" s="168" t="s">
        <v>68</v>
      </c>
      <c r="D16" s="168"/>
      <c r="E16" s="99" t="str">
        <f>A2</f>
        <v>A1</v>
      </c>
      <c r="F16" s="100" t="s">
        <v>12</v>
      </c>
      <c r="G16" s="134" t="str">
        <f>A6</f>
        <v>A2</v>
      </c>
      <c r="H16" s="135"/>
      <c r="I16" s="100" t="s">
        <v>13</v>
      </c>
      <c r="J16" s="103"/>
    </row>
    <row r="17" spans="1:10" s="104" customFormat="1" ht="18.75" customHeight="1">
      <c r="A17" s="132">
        <f>A18+Vorgaben!$D$3+Vorgaben!$D$5</f>
        <v>0.6041666666666665</v>
      </c>
      <c r="B17" s="133">
        <v>18</v>
      </c>
      <c r="C17" s="168" t="s">
        <v>68</v>
      </c>
      <c r="D17" s="168"/>
      <c r="E17" s="99" t="str">
        <f>A4</f>
        <v>B1</v>
      </c>
      <c r="F17" s="100" t="s">
        <v>12</v>
      </c>
      <c r="G17" s="134" t="str">
        <f>A8</f>
        <v>B2</v>
      </c>
      <c r="H17" s="135"/>
      <c r="I17" s="100" t="s">
        <v>13</v>
      </c>
      <c r="J17" s="103"/>
    </row>
    <row r="18" spans="1:10" s="104" customFormat="1" ht="18.75" customHeight="1">
      <c r="A18" s="132">
        <f>A16+Vorgaben!$D$3+Vorgaben!$D$5</f>
        <v>0.5937499999999999</v>
      </c>
      <c r="B18" s="133">
        <v>19</v>
      </c>
      <c r="C18" s="168" t="s">
        <v>74</v>
      </c>
      <c r="D18" s="168"/>
      <c r="E18" s="99" t="str">
        <f>G2</f>
        <v>A3</v>
      </c>
      <c r="F18" s="100" t="s">
        <v>12</v>
      </c>
      <c r="G18" s="134" t="str">
        <f>G6</f>
        <v>A4</v>
      </c>
      <c r="H18" s="135"/>
      <c r="I18" s="100" t="s">
        <v>13</v>
      </c>
      <c r="J18" s="103"/>
    </row>
    <row r="19" spans="1:10" s="104" customFormat="1" ht="18.75" customHeight="1">
      <c r="A19" s="96">
        <f>A17+Vorgaben!$D$3+Vorgaben!$D$5</f>
        <v>0.6145833333333331</v>
      </c>
      <c r="B19" s="133">
        <v>20</v>
      </c>
      <c r="C19" s="148" t="s">
        <v>74</v>
      </c>
      <c r="D19" s="148"/>
      <c r="E19" s="99" t="str">
        <f>G4</f>
        <v>B3</v>
      </c>
      <c r="F19" s="100" t="s">
        <v>12</v>
      </c>
      <c r="G19" s="101" t="str">
        <f>G6</f>
        <v>A4</v>
      </c>
      <c r="H19" s="102"/>
      <c r="I19" s="100" t="s">
        <v>13</v>
      </c>
      <c r="J19" s="103"/>
    </row>
    <row r="20" spans="1:10" s="104" customFormat="1" ht="18.75" customHeight="1">
      <c r="A20" s="96">
        <f>A19+Vorgaben!$D$3+Vorgaben!$D$5</f>
        <v>0.6249999999999998</v>
      </c>
      <c r="B20" s="133">
        <v>21</v>
      </c>
      <c r="C20" s="148" t="s">
        <v>68</v>
      </c>
      <c r="D20" s="148"/>
      <c r="E20" s="99" t="str">
        <f>A8</f>
        <v>B2</v>
      </c>
      <c r="F20" s="100" t="s">
        <v>12</v>
      </c>
      <c r="G20" s="101" t="str">
        <f>A2</f>
        <v>A1</v>
      </c>
      <c r="H20" s="102"/>
      <c r="I20" s="100" t="s">
        <v>13</v>
      </c>
      <c r="J20" s="103"/>
    </row>
    <row r="21" spans="1:10" s="104" customFormat="1" ht="18.75" customHeight="1">
      <c r="A21" s="96">
        <f>A22+Vorgaben!$D$3+Vorgaben!$D$5</f>
        <v>0.645833333333333</v>
      </c>
      <c r="B21" s="133">
        <v>22</v>
      </c>
      <c r="C21" s="148" t="s">
        <v>68</v>
      </c>
      <c r="D21" s="148"/>
      <c r="E21" s="99" t="str">
        <f>A4</f>
        <v>B1</v>
      </c>
      <c r="F21" s="100" t="s">
        <v>12</v>
      </c>
      <c r="G21" s="101" t="str">
        <f>A6</f>
        <v>A2</v>
      </c>
      <c r="H21" s="102"/>
      <c r="I21" s="100" t="s">
        <v>13</v>
      </c>
      <c r="J21" s="103"/>
    </row>
    <row r="22" spans="1:10" s="104" customFormat="1" ht="18.75" customHeight="1">
      <c r="A22" s="96">
        <f>A20+Vorgaben!$D$3+Vorgaben!$D$5</f>
        <v>0.6354166666666664</v>
      </c>
      <c r="B22" s="133">
        <v>23</v>
      </c>
      <c r="C22" s="148" t="s">
        <v>74</v>
      </c>
      <c r="D22" s="148"/>
      <c r="E22" s="99" t="str">
        <f>G8</f>
        <v>B4</v>
      </c>
      <c r="F22" s="100" t="s">
        <v>12</v>
      </c>
      <c r="G22" s="101" t="str">
        <f>G2</f>
        <v>A3</v>
      </c>
      <c r="H22" s="102"/>
      <c r="I22" s="100" t="s">
        <v>13</v>
      </c>
      <c r="J22" s="103"/>
    </row>
    <row r="23" spans="1:10" s="104" customFormat="1" ht="18.75" customHeight="1">
      <c r="A23" s="96">
        <f>A21+Vorgaben!$D$3+Vorgaben!$D$5</f>
        <v>0.6562499999999997</v>
      </c>
      <c r="B23" s="133">
        <v>24</v>
      </c>
      <c r="C23" s="148" t="s">
        <v>74</v>
      </c>
      <c r="D23" s="148"/>
      <c r="E23" s="99" t="str">
        <f>G4</f>
        <v>B3</v>
      </c>
      <c r="F23" s="100" t="s">
        <v>12</v>
      </c>
      <c r="G23" s="101" t="str">
        <f>G8</f>
        <v>B4</v>
      </c>
      <c r="H23" s="102"/>
      <c r="I23" s="100" t="s">
        <v>13</v>
      </c>
      <c r="J23" s="103"/>
    </row>
    <row r="24" spans="1:9" ht="18" customHeight="1">
      <c r="A24" s="76"/>
      <c r="B24" s="76"/>
      <c r="C24" s="65"/>
      <c r="D24" s="65"/>
      <c r="E24" s="172" t="s">
        <v>64</v>
      </c>
      <c r="F24" s="172"/>
      <c r="G24" s="172"/>
      <c r="H24" s="116"/>
      <c r="I24" s="94"/>
    </row>
    <row r="25" spans="2:11" ht="15" customHeight="1" hidden="1">
      <c r="B25" s="90"/>
      <c r="E25" s="90"/>
      <c r="G25" s="90"/>
      <c r="I25" s="90"/>
      <c r="K25" s="97"/>
    </row>
    <row r="26" spans="2:11" ht="15" customHeight="1" hidden="1">
      <c r="B26" s="90"/>
      <c r="E26" s="90"/>
      <c r="G26" s="90"/>
      <c r="I26" s="90"/>
      <c r="K26" s="97"/>
    </row>
    <row r="27" spans="2:11" ht="15" customHeight="1" hidden="1">
      <c r="B27" s="90"/>
      <c r="E27" s="90"/>
      <c r="G27" s="90"/>
      <c r="I27" s="90"/>
      <c r="K27" s="97"/>
    </row>
    <row r="28" spans="2:11" ht="15" customHeight="1" hidden="1">
      <c r="B28" s="90"/>
      <c r="E28" s="90"/>
      <c r="G28" s="90"/>
      <c r="I28" s="90"/>
      <c r="K28" s="97"/>
    </row>
    <row r="29" spans="1:11" ht="15">
      <c r="A29" s="90"/>
      <c r="B29" s="108" t="s">
        <v>42</v>
      </c>
      <c r="C29" s="165" t="str">
        <f>IF(Rechnen2!$V$3=6,'Gruppen-Tabellen2'!B3,"Erster Gruppe I")</f>
        <v>Erster Gruppe I</v>
      </c>
      <c r="D29" s="166"/>
      <c r="E29" s="166"/>
      <c r="F29" s="167"/>
      <c r="G29" s="109"/>
      <c r="K29" s="97"/>
    </row>
    <row r="30" spans="1:7" ht="15">
      <c r="A30" s="90"/>
      <c r="B30" s="108" t="s">
        <v>43</v>
      </c>
      <c r="C30" s="165" t="str">
        <f>IF(Rechnen2!$V$3=6,'Gruppen-Tabellen2'!B4,"Zweiter Gruppe I")</f>
        <v>Zweiter Gruppe I</v>
      </c>
      <c r="D30" s="166"/>
      <c r="E30" s="166"/>
      <c r="F30" s="167"/>
      <c r="G30" s="109"/>
    </row>
    <row r="31" spans="1:7" ht="15">
      <c r="A31" s="90"/>
      <c r="B31" s="108" t="s">
        <v>44</v>
      </c>
      <c r="C31" s="165" t="str">
        <f>IF(Rechnen2!$V$3=6,'Gruppen-Tabellen2'!B5,"Dritter Gruppe I")</f>
        <v>Dritter Gruppe I</v>
      </c>
      <c r="D31" s="166"/>
      <c r="E31" s="166"/>
      <c r="F31" s="167"/>
      <c r="G31" s="109"/>
    </row>
    <row r="32" spans="1:7" ht="15">
      <c r="A32" s="90"/>
      <c r="B32" s="108" t="s">
        <v>45</v>
      </c>
      <c r="C32" s="165" t="str">
        <f>IF(Rechnen2!$V$3=6,'Gruppen-Tabellen2'!B6,"Vierter Gruppe I")</f>
        <v>Vierter Gruppe I</v>
      </c>
      <c r="D32" s="166"/>
      <c r="E32" s="166"/>
      <c r="F32" s="167"/>
      <c r="G32" s="109"/>
    </row>
    <row r="33" spans="1:7" ht="15">
      <c r="A33" s="90"/>
      <c r="B33" s="108" t="s">
        <v>46</v>
      </c>
      <c r="C33" s="165" t="str">
        <f>IF(Rechnen2!$W$3=6,'Gruppen-Tabellen2'!B9,"Erster Gruppe II")</f>
        <v>Erster Gruppe II</v>
      </c>
      <c r="D33" s="166"/>
      <c r="E33" s="166"/>
      <c r="F33" s="167"/>
      <c r="G33" s="109"/>
    </row>
    <row r="34" spans="1:7" ht="15">
      <c r="A34" s="90"/>
      <c r="B34" s="108" t="s">
        <v>47</v>
      </c>
      <c r="C34" s="165" t="str">
        <f>IF(Rechnen2!$W$3=6,'Gruppen-Tabellen2'!B10,"Zweiter Gruppe II")</f>
        <v>Zweiter Gruppe II</v>
      </c>
      <c r="D34" s="166"/>
      <c r="E34" s="166"/>
      <c r="F34" s="167"/>
      <c r="G34" s="109"/>
    </row>
    <row r="35" spans="1:7" ht="15">
      <c r="A35" s="90"/>
      <c r="B35" s="108" t="s">
        <v>48</v>
      </c>
      <c r="C35" s="165" t="str">
        <f>IF(Rechnen2!$W$3=6,'Gruppen-Tabellen2'!B11,"Dritter Gruppe II")</f>
        <v>Dritter Gruppe II</v>
      </c>
      <c r="D35" s="166"/>
      <c r="E35" s="166"/>
      <c r="F35" s="167"/>
      <c r="G35" s="109"/>
    </row>
    <row r="36" spans="1:7" ht="15">
      <c r="A36" s="90"/>
      <c r="B36" s="108" t="s">
        <v>49</v>
      </c>
      <c r="C36" s="165" t="str">
        <f>IF(Rechnen2!$W$3=6,'Gruppen-Tabellen2'!B12,"Vierter Gruppe II")</f>
        <v>Vierter Gruppe II</v>
      </c>
      <c r="D36" s="166"/>
      <c r="E36" s="166"/>
      <c r="F36" s="167"/>
      <c r="G36" s="109"/>
    </row>
  </sheetData>
  <sheetProtection password="E760" sheet="1" objects="1" scenarios="1"/>
  <mergeCells count="40">
    <mergeCell ref="F1:H1"/>
    <mergeCell ref="G2:H2"/>
    <mergeCell ref="C30:F30"/>
    <mergeCell ref="C29:F29"/>
    <mergeCell ref="E24:G24"/>
    <mergeCell ref="C20:D20"/>
    <mergeCell ref="C14:D14"/>
    <mergeCell ref="C23:D23"/>
    <mergeCell ref="C19:D19"/>
    <mergeCell ref="C22:D22"/>
    <mergeCell ref="C12:D12"/>
    <mergeCell ref="C21:D21"/>
    <mergeCell ref="C13:D13"/>
    <mergeCell ref="C16:D16"/>
    <mergeCell ref="C11:D11"/>
    <mergeCell ref="C17:D17"/>
    <mergeCell ref="C34:F34"/>
    <mergeCell ref="C35:F35"/>
    <mergeCell ref="C36:F36"/>
    <mergeCell ref="C15:D15"/>
    <mergeCell ref="C33:F33"/>
    <mergeCell ref="C31:F31"/>
    <mergeCell ref="C32:F32"/>
    <mergeCell ref="C18:D18"/>
    <mergeCell ref="A7:D7"/>
    <mergeCell ref="A8:D8"/>
    <mergeCell ref="A9:D9"/>
    <mergeCell ref="G9:H9"/>
    <mergeCell ref="A1:D1"/>
    <mergeCell ref="A2:D2"/>
    <mergeCell ref="A3:D3"/>
    <mergeCell ref="A4:D4"/>
    <mergeCell ref="A5:D5"/>
    <mergeCell ref="A6:D6"/>
    <mergeCell ref="G3:H3"/>
    <mergeCell ref="G4:H4"/>
    <mergeCell ref="G6:H6"/>
    <mergeCell ref="G7:H7"/>
    <mergeCell ref="G8:H8"/>
    <mergeCell ref="G5:H5"/>
  </mergeCells>
  <printOptions/>
  <pageMargins left="0.5118110236220472" right="0.15748031496062992" top="1.4960629921259843" bottom="0.7874015748031497" header="0.7480314960629921" footer="0.5905511811023623"/>
  <pageSetup horizontalDpi="300" verticalDpi="300" orientation="portrait" paperSize="9" scale="95" r:id="rId2"/>
  <headerFooter alignWithMargins="0">
    <oddHeader>&amp;C&amp;"Arial,Fett"&amp;14&amp;ETurnier
Spielplan - Endrunde
</oddHeader>
  </headerFooter>
  <rowBreaks count="1" manualBreakCount="1">
    <brk id="23" max="255" man="1"/>
  </rowBreaks>
  <ignoredErrors>
    <ignoredError sqref="G18 E18" formula="1"/>
  </ignoredErrors>
  <legacyDrawing r:id="rId1"/>
</worksheet>
</file>

<file path=xl/worksheets/sheet6.xml><?xml version="1.0" encoding="utf-8"?>
<worksheet xmlns="http://schemas.openxmlformats.org/spreadsheetml/2006/main" xmlns:r="http://schemas.openxmlformats.org/officeDocument/2006/relationships">
  <sheetPr codeName="Tabelle1"/>
  <dimension ref="A1:O12"/>
  <sheetViews>
    <sheetView zoomScale="75" zoomScaleNormal="75" zoomScalePageLayoutView="0" workbookViewId="0" topLeftCell="A1">
      <selection activeCell="B1" sqref="B1:H1"/>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173" t="s">
        <v>71</v>
      </c>
      <c r="C1" s="174"/>
      <c r="D1" s="174"/>
      <c r="E1" s="174"/>
      <c r="F1" s="174"/>
      <c r="G1" s="174"/>
      <c r="H1" s="174"/>
      <c r="I1" s="30"/>
      <c r="J1" s="30"/>
      <c r="K1" s="30"/>
      <c r="L1" s="30"/>
      <c r="M1" s="30"/>
      <c r="N1" s="30"/>
      <c r="O1" s="30"/>
    </row>
    <row r="2" spans="1:9" ht="30" customHeight="1">
      <c r="A2" s="31" t="s">
        <v>36</v>
      </c>
      <c r="B2" s="32" t="s">
        <v>0</v>
      </c>
      <c r="C2" s="33" t="s">
        <v>28</v>
      </c>
      <c r="D2" s="32" t="s">
        <v>1</v>
      </c>
      <c r="E2" s="175" t="s">
        <v>2</v>
      </c>
      <c r="F2" s="175"/>
      <c r="G2" s="175"/>
      <c r="H2" s="32" t="s">
        <v>29</v>
      </c>
      <c r="I2" s="34"/>
    </row>
    <row r="3" spans="1:9" ht="18" customHeight="1">
      <c r="A3" s="37">
        <f>IF(Rechnen!$V$3=0,"",1)</f>
      </c>
      <c r="B3" s="38" t="str">
        <f>Rechnen!K3</f>
        <v>M01</v>
      </c>
      <c r="C3" s="38">
        <f>IF(Rechnen!$V$3=0,"",Rechnen!L3)</f>
      </c>
      <c r="D3" s="38">
        <f>IF(Rechnen!$V$3=0,"",Rechnen!M3)</f>
      </c>
      <c r="E3" s="38">
        <f>IF(Rechnen!$V$3=0,"",Rechnen!N3)</f>
      </c>
      <c r="F3" s="39" t="s">
        <v>13</v>
      </c>
      <c r="G3" s="38">
        <f>IF(Rechnen!$V$3=0,"",Rechnen!P3)</f>
      </c>
      <c r="H3" s="40">
        <f>IF(AND(E3="",G3=""),"",(E3-G3))</f>
      </c>
      <c r="I3" s="41"/>
    </row>
    <row r="4" spans="1:9" ht="18" customHeight="1">
      <c r="A4" s="37">
        <f>IF(Rechnen!$V$3=0,"",2)</f>
      </c>
      <c r="B4" s="38" t="str">
        <f>Rechnen!K4</f>
        <v>M02</v>
      </c>
      <c r="C4" s="38">
        <f>IF(Rechnen!$V$3=0,"",Rechnen!L4)</f>
      </c>
      <c r="D4" s="38">
        <f>IF(Rechnen!$V$3=0,"",Rechnen!M4)</f>
      </c>
      <c r="E4" s="38">
        <f>IF(Rechnen!$V$3=0,"",Rechnen!N4)</f>
      </c>
      <c r="F4" s="39" t="s">
        <v>13</v>
      </c>
      <c r="G4" s="38">
        <f>IF(Rechnen!$V$3=0,"",Rechnen!P4)</f>
      </c>
      <c r="H4" s="40">
        <f>IF(AND(E4="",G4=""),"",(E4-G4))</f>
      </c>
      <c r="I4" s="41"/>
    </row>
    <row r="5" spans="1:9" ht="18" customHeight="1">
      <c r="A5" s="37">
        <f>IF(Rechnen!$V$3=0,"",3)</f>
      </c>
      <c r="B5" s="38" t="str">
        <f>Rechnen!K5</f>
        <v>M03</v>
      </c>
      <c r="C5" s="38">
        <f>IF(Rechnen!$V$3=0,"",Rechnen!L5)</f>
      </c>
      <c r="D5" s="38">
        <f>IF(Rechnen!$V$3=0,"",Rechnen!M5)</f>
      </c>
      <c r="E5" s="38">
        <f>IF(Rechnen!$V$3=0,"",Rechnen!N5)</f>
      </c>
      <c r="F5" s="39" t="s">
        <v>13</v>
      </c>
      <c r="G5" s="38">
        <f>IF(Rechnen!$V$3=0,"",Rechnen!P5)</f>
      </c>
      <c r="H5" s="40">
        <f>IF(AND(E5="",G5=""),"",(E5-G5))</f>
      </c>
      <c r="I5" s="41"/>
    </row>
    <row r="6" spans="1:9" ht="18" customHeight="1">
      <c r="A6" s="37">
        <f>IF(Rechnen!$V$3=0,"",4)</f>
      </c>
      <c r="B6" s="38" t="str">
        <f>Rechnen!K6</f>
        <v>M04</v>
      </c>
      <c r="C6" s="38">
        <f>IF(Rechnen!$V$3=0,"",Rechnen!L6)</f>
      </c>
      <c r="D6" s="38">
        <f>IF(Rechnen!$V$3=0,"",Rechnen!M6)</f>
      </c>
      <c r="E6" s="38">
        <f>IF(Rechnen!$V$3=0,"",Rechnen!N6)</f>
      </c>
      <c r="F6" s="39" t="s">
        <v>13</v>
      </c>
      <c r="G6" s="38">
        <f>IF(Rechnen!$V$3=0,"",Rechnen!P6)</f>
      </c>
      <c r="H6" s="40">
        <f>IF(AND(E6="",G6=""),"",(E6-G6))</f>
      </c>
      <c r="I6" s="41"/>
    </row>
    <row r="7" spans="1:15" ht="15" customHeight="1">
      <c r="A7" s="178"/>
      <c r="B7" s="176" t="s">
        <v>3</v>
      </c>
      <c r="C7" s="180" t="s">
        <v>28</v>
      </c>
      <c r="D7" s="176" t="s">
        <v>1</v>
      </c>
      <c r="E7" s="176" t="s">
        <v>2</v>
      </c>
      <c r="F7" s="176"/>
      <c r="G7" s="176"/>
      <c r="H7" s="176" t="s">
        <v>29</v>
      </c>
      <c r="I7" s="42"/>
      <c r="J7" s="43"/>
      <c r="K7" s="43"/>
      <c r="L7" s="44"/>
      <c r="M7" s="45"/>
      <c r="N7" s="46"/>
      <c r="O7" s="46"/>
    </row>
    <row r="8" spans="1:15" ht="15" customHeight="1">
      <c r="A8" s="179"/>
      <c r="B8" s="177"/>
      <c r="C8" s="181"/>
      <c r="D8" s="177"/>
      <c r="E8" s="177"/>
      <c r="F8" s="177"/>
      <c r="G8" s="177"/>
      <c r="H8" s="177"/>
      <c r="I8" s="42"/>
      <c r="J8" s="43"/>
      <c r="K8" s="43"/>
      <c r="L8" s="44"/>
      <c r="M8" s="45"/>
      <c r="N8" s="46"/>
      <c r="O8" s="46"/>
    </row>
    <row r="9" spans="1:15" ht="18" customHeight="1">
      <c r="A9" s="37">
        <f>IF(Rechnen!$X$3=0,"",1)</f>
      </c>
      <c r="B9" s="38" t="str">
        <f>Rechnen!K11</f>
        <v>M05</v>
      </c>
      <c r="C9" s="38">
        <f>IF(Rechnen!$W$3=0,"",Rechnen!L11)</f>
      </c>
      <c r="D9" s="38">
        <f>IF(Rechnen!$W$3=0,"",Rechnen!M11)</f>
      </c>
      <c r="E9" s="38">
        <f>IF(Rechnen!$W$3=0,"",Rechnen!N11)</f>
      </c>
      <c r="F9" s="39" t="s">
        <v>13</v>
      </c>
      <c r="G9" s="38">
        <f>IF(Rechnen!$W$3=0,"",Rechnen!P11)</f>
      </c>
      <c r="H9" s="40">
        <f>IF(AND(E9="",G9=""),"",(E9-G9))</f>
      </c>
      <c r="I9" s="47"/>
      <c r="J9" s="45"/>
      <c r="K9" s="47"/>
      <c r="L9" s="44"/>
      <c r="M9" s="45"/>
      <c r="N9" s="46"/>
      <c r="O9" s="46"/>
    </row>
    <row r="10" spans="1:15" ht="18" customHeight="1">
      <c r="A10" s="37">
        <f>IF(Rechnen!$X$3=0,"",2)</f>
      </c>
      <c r="B10" s="38" t="str">
        <f>Rechnen!K12</f>
        <v>M06</v>
      </c>
      <c r="C10" s="38">
        <f>IF(Rechnen!$W$3=0,"",Rechnen!L12)</f>
      </c>
      <c r="D10" s="38">
        <f>IF(Rechnen!$W$3=0,"",Rechnen!M12)</f>
      </c>
      <c r="E10" s="38">
        <f>IF(Rechnen!$W$3=0,"",Rechnen!N12)</f>
      </c>
      <c r="F10" s="39" t="s">
        <v>13</v>
      </c>
      <c r="G10" s="38">
        <f>IF(Rechnen!$W$3=0,"",Rechnen!P12)</f>
      </c>
      <c r="H10" s="40">
        <f>IF(AND(E10="",G10=""),"",(E10-G10))</f>
      </c>
      <c r="I10" s="48"/>
      <c r="J10" s="49"/>
      <c r="K10" s="49"/>
      <c r="L10" s="49"/>
      <c r="M10" s="49"/>
      <c r="N10" s="49"/>
      <c r="O10" s="49"/>
    </row>
    <row r="11" spans="1:9" ht="18" customHeight="1">
      <c r="A11" s="37">
        <f>IF(Rechnen!$X$3=0,"",3)</f>
      </c>
      <c r="B11" s="38" t="str">
        <f>Rechnen!K13</f>
        <v>M07</v>
      </c>
      <c r="C11" s="38">
        <f>IF(Rechnen!$W$3=0,"",Rechnen!L13)</f>
      </c>
      <c r="D11" s="38">
        <f>IF(Rechnen!$W$3=0,"",Rechnen!M13)</f>
      </c>
      <c r="E11" s="38">
        <f>IF(Rechnen!$W$3=0,"",Rechnen!N13)</f>
      </c>
      <c r="F11" s="39" t="s">
        <v>13</v>
      </c>
      <c r="G11" s="38">
        <f>IF(Rechnen!$W$3=0,"",Rechnen!P13)</f>
      </c>
      <c r="H11" s="40">
        <f>IF(AND(E11="",G11=""),"",(E11-G11))</f>
      </c>
      <c r="I11" s="42"/>
    </row>
    <row r="12" spans="1:8" ht="18" customHeight="1">
      <c r="A12" s="37">
        <f>IF(Rechnen!$X$3=0,"",4)</f>
      </c>
      <c r="B12" s="38" t="str">
        <f>Rechnen!K14</f>
        <v>M08</v>
      </c>
      <c r="C12" s="38">
        <f>IF(Rechnen!$W$3=0,"",Rechnen!L14)</f>
      </c>
      <c r="D12" s="38">
        <f>IF(Rechnen!$W$3=0,"",Rechnen!M14)</f>
      </c>
      <c r="E12" s="38">
        <f>IF(Rechnen!$W$3=0,"",Rechnen!N14)</f>
      </c>
      <c r="F12" s="39" t="s">
        <v>13</v>
      </c>
      <c r="G12" s="38">
        <f>IF(Rechnen!$W$3=0,"",Rechnen!P14)</f>
      </c>
      <c r="H12" s="40">
        <f>IF(AND(E12="",G12=""),"",(E12-G12))</f>
      </c>
    </row>
    <row r="13" ht="18" customHeight="1"/>
    <row r="14" ht="15" customHeight="1"/>
  </sheetData>
  <sheetProtection password="E760" sheet="1" objects="1" scenarios="1"/>
  <mergeCells count="8">
    <mergeCell ref="B1:H1"/>
    <mergeCell ref="E2:G2"/>
    <mergeCell ref="E7:G8"/>
    <mergeCell ref="H7:H8"/>
    <mergeCell ref="A7:A8"/>
    <mergeCell ref="B7:B8"/>
    <mergeCell ref="C7:C8"/>
    <mergeCell ref="D7:D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 Atersklasse II&amp;"Arial,Standard"&amp;10&amp;E
&amp;12Stadionhalle - Wiesloch &amp;R&amp;"Arial,Fett"&amp;12 02.12.2006
</oddHeader>
  </headerFooter>
  <colBreaks count="1" manualBreakCount="1">
    <brk id="9" max="65535" man="1"/>
  </colBreaks>
  <legacyDrawing r:id="rId2"/>
</worksheet>
</file>

<file path=xl/worksheets/sheet7.xml><?xml version="1.0" encoding="utf-8"?>
<worksheet xmlns="http://schemas.openxmlformats.org/spreadsheetml/2006/main" xmlns:r="http://schemas.openxmlformats.org/officeDocument/2006/relationships">
  <sheetPr codeName="Tabelle4"/>
  <dimension ref="A1:Y26"/>
  <sheetViews>
    <sheetView zoomScale="75" zoomScaleNormal="75" zoomScalePageLayoutView="0" workbookViewId="0" topLeftCell="A1">
      <selection activeCell="W4" sqref="W4"/>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24</v>
      </c>
      <c r="B2" s="15" t="s">
        <v>25</v>
      </c>
      <c r="C2" s="15"/>
      <c r="D2" s="15" t="s">
        <v>25</v>
      </c>
      <c r="E2" s="182" t="s">
        <v>10</v>
      </c>
      <c r="F2" s="182"/>
      <c r="G2" s="182"/>
      <c r="H2" s="74" t="s">
        <v>26</v>
      </c>
      <c r="I2" s="74" t="s">
        <v>27</v>
      </c>
      <c r="J2" s="16"/>
      <c r="K2" s="17" t="s">
        <v>0</v>
      </c>
      <c r="L2" s="17" t="s">
        <v>28</v>
      </c>
      <c r="M2" s="17" t="s">
        <v>1</v>
      </c>
      <c r="N2" s="183" t="s">
        <v>2</v>
      </c>
      <c r="O2" s="183"/>
      <c r="P2" s="183"/>
      <c r="Q2" s="17" t="s">
        <v>29</v>
      </c>
      <c r="R2" s="16"/>
      <c r="S2" s="11" t="s">
        <v>30</v>
      </c>
      <c r="T2" s="11" t="s">
        <v>31</v>
      </c>
      <c r="U2" s="11" t="s">
        <v>32</v>
      </c>
      <c r="V2" s="12" t="s">
        <v>33</v>
      </c>
      <c r="W2" s="12" t="s">
        <v>34</v>
      </c>
      <c r="X2" s="12"/>
      <c r="Y2" s="12"/>
    </row>
    <row r="3" spans="1:25" ht="12.75">
      <c r="A3" s="18">
        <f>Spielplan!$B9</f>
        <v>1</v>
      </c>
      <c r="B3" s="18" t="str">
        <f>Spielplan!$E9</f>
        <v>M01</v>
      </c>
      <c r="C3" s="19" t="s">
        <v>12</v>
      </c>
      <c r="D3" s="20" t="str">
        <f>Spielplan!$G9</f>
        <v>M02</v>
      </c>
      <c r="E3" s="15">
        <f>IF(Spielplan!$H9="","",Spielplan!$H9)</f>
      </c>
      <c r="F3" s="15" t="s">
        <v>13</v>
      </c>
      <c r="G3" s="15">
        <f>IF(Spielplan!$J9="","",Spielplan!$J9)</f>
      </c>
      <c r="H3" s="75">
        <f aca="true" t="shared" si="0" ref="H3:H12">IF(OR($E3="",$G3=""),"",IF(E3&gt;G3,3,IF(E3=G3,1,0)))</f>
      </c>
      <c r="I3" s="75">
        <f aca="true" t="shared" si="1" ref="I3:I12">IF(OR($E3="",$G3=""),"",IF(G3&gt;E3,3,IF(E3=G3,1,0)))</f>
      </c>
      <c r="K3" s="73" t="str">
        <f>Vorgaben!A2</f>
        <v>M01</v>
      </c>
      <c r="L3" s="19">
        <f>SUM(S3:U3)</f>
        <v>0</v>
      </c>
      <c r="M3" s="19">
        <f>SUM(H3,I7,H11)</f>
        <v>0</v>
      </c>
      <c r="N3" s="15">
        <f>SUM(E3,G7,E11)</f>
        <v>0</v>
      </c>
      <c r="O3" s="15" t="s">
        <v>13</v>
      </c>
      <c r="P3" s="15">
        <f>SUM(G3,E7,G11)</f>
        <v>0</v>
      </c>
      <c r="Q3" s="15">
        <f>N3-P3</f>
        <v>0</v>
      </c>
      <c r="R3" s="21"/>
      <c r="S3" s="11">
        <f>IF(OR(E3="",G3=""),0,1)</f>
        <v>0</v>
      </c>
      <c r="T3" s="11">
        <f>IF(OR(E7="",G7=""),0,1)</f>
        <v>0</v>
      </c>
      <c r="U3" s="11">
        <f>IF(OR(E11="",G11=""),0,1)</f>
        <v>0</v>
      </c>
      <c r="V3" s="11">
        <f>SUM(L3:L7)/2</f>
        <v>0</v>
      </c>
      <c r="W3" s="11">
        <f>SUM(L11:L15)/2</f>
        <v>0</v>
      </c>
      <c r="X3" s="11"/>
      <c r="Y3" s="11"/>
    </row>
    <row r="4" spans="1:21" ht="12.75">
      <c r="A4" s="18">
        <f>Spielplan!$B11</f>
        <v>2</v>
      </c>
      <c r="B4" s="18" t="str">
        <f>Spielplan!$E11</f>
        <v>M05</v>
      </c>
      <c r="C4" s="19" t="s">
        <v>12</v>
      </c>
      <c r="D4" s="20" t="str">
        <f>Spielplan!$G11</f>
        <v>M06</v>
      </c>
      <c r="E4" s="15">
        <f>IF(Spielplan!$H11="","",Spielplan!$H11)</f>
      </c>
      <c r="F4" s="15" t="s">
        <v>13</v>
      </c>
      <c r="G4" s="15">
        <f>IF(Spielplan!$J11="","",Spielplan!$J11)</f>
      </c>
      <c r="H4" s="75">
        <f t="shared" si="0"/>
      </c>
      <c r="I4" s="75">
        <f t="shared" si="1"/>
      </c>
      <c r="K4" s="73" t="str">
        <f>Vorgaben!A3</f>
        <v>M02</v>
      </c>
      <c r="L4" s="19">
        <f>SUM(S4:U4)</f>
        <v>0</v>
      </c>
      <c r="M4" s="19">
        <f>SUM(I3,H9,H13)</f>
        <v>0</v>
      </c>
      <c r="N4" s="15">
        <f>SUM(G3,E9,E13)</f>
        <v>0</v>
      </c>
      <c r="O4" s="15" t="s">
        <v>13</v>
      </c>
      <c r="P4" s="15">
        <f>SUM(E3,G9,G13)</f>
        <v>0</v>
      </c>
      <c r="Q4" s="15">
        <f>N4-P4</f>
        <v>0</v>
      </c>
      <c r="R4" s="21"/>
      <c r="S4" s="11">
        <f>IF(OR(E3="",G3=""),0,1)</f>
        <v>0</v>
      </c>
      <c r="T4" s="11">
        <f>IF(OR(E9="",G9=""),0,1)</f>
        <v>0</v>
      </c>
      <c r="U4" s="11">
        <f>IF(OR(E13="",G13=""),0,1)</f>
        <v>0</v>
      </c>
    </row>
    <row r="5" spans="1:21" ht="12.75">
      <c r="A5" s="18">
        <f>Spielplan!$B10</f>
        <v>3</v>
      </c>
      <c r="B5" s="18" t="str">
        <f>Spielplan!$E10</f>
        <v>M03</v>
      </c>
      <c r="C5" s="19" t="s">
        <v>12</v>
      </c>
      <c r="D5" s="20" t="str">
        <f>Spielplan!$G10</f>
        <v>M04</v>
      </c>
      <c r="E5" s="15">
        <f>IF(Spielplan!$H10="","",Spielplan!$H10)</f>
      </c>
      <c r="F5" s="15" t="s">
        <v>13</v>
      </c>
      <c r="G5" s="15">
        <f>IF(Spielplan!$J10="","",Spielplan!$J10)</f>
      </c>
      <c r="H5" s="75">
        <f t="shared" si="0"/>
      </c>
      <c r="I5" s="75">
        <f t="shared" si="1"/>
      </c>
      <c r="K5" s="73" t="str">
        <f>Vorgaben!A4</f>
        <v>M03</v>
      </c>
      <c r="L5" s="19">
        <f>SUM(S5:U5)</f>
        <v>0</v>
      </c>
      <c r="M5" s="19">
        <f>SUM(H5,I9,I11)</f>
        <v>0</v>
      </c>
      <c r="N5" s="15">
        <f>SUM(E5,G9,G11)</f>
        <v>0</v>
      </c>
      <c r="O5" s="15" t="s">
        <v>13</v>
      </c>
      <c r="P5" s="15">
        <f>SUM(G5,E9,E11)</f>
        <v>0</v>
      </c>
      <c r="Q5" s="15">
        <f>N5-P5</f>
        <v>0</v>
      </c>
      <c r="R5" s="21"/>
      <c r="S5" s="11">
        <f>IF(OR(E5="",G5=""),0,1)</f>
        <v>0</v>
      </c>
      <c r="T5" s="11">
        <f>IF(OR(E9="",G9=""),0,1)</f>
        <v>0</v>
      </c>
      <c r="U5" s="11">
        <f>IF(OR(E11="",G11=""),0,1)</f>
        <v>0</v>
      </c>
    </row>
    <row r="6" spans="1:21" ht="12.75">
      <c r="A6" s="18">
        <f>Spielplan!$B12</f>
        <v>4</v>
      </c>
      <c r="B6" s="18" t="str">
        <f>Spielplan!$E12</f>
        <v>M07</v>
      </c>
      <c r="C6" s="19" t="s">
        <v>12</v>
      </c>
      <c r="D6" s="20" t="str">
        <f>Spielplan!$G12</f>
        <v>M08</v>
      </c>
      <c r="E6" s="15">
        <f>IF(Spielplan!$H12="","",Spielplan!$H12)</f>
      </c>
      <c r="F6" s="15" t="s">
        <v>13</v>
      </c>
      <c r="G6" s="15">
        <f>IF(Spielplan!$J12="","",Spielplan!$J12)</f>
      </c>
      <c r="H6" s="75">
        <f t="shared" si="0"/>
      </c>
      <c r="I6" s="75">
        <f t="shared" si="1"/>
      </c>
      <c r="K6" s="73" t="str">
        <f>Vorgaben!A5</f>
        <v>M04</v>
      </c>
      <c r="L6" s="19">
        <f>SUM(S6:U6)</f>
        <v>0</v>
      </c>
      <c r="M6" s="19">
        <f>SUM(I5,H7,I13)</f>
        <v>0</v>
      </c>
      <c r="N6" s="15">
        <f>SUM(G5,E7,G13)</f>
        <v>0</v>
      </c>
      <c r="O6" s="15" t="s">
        <v>13</v>
      </c>
      <c r="P6" s="15">
        <f>SUM(E5,G7,E13)</f>
        <v>0</v>
      </c>
      <c r="Q6" s="15">
        <f>N6-P6</f>
        <v>0</v>
      </c>
      <c r="R6" s="21"/>
      <c r="S6" s="11">
        <f>IF(OR(E5="",G5=""),0,1)</f>
        <v>0</v>
      </c>
      <c r="T6" s="11">
        <f>IF(OR(E7="",G7=""),0,1)</f>
        <v>0</v>
      </c>
      <c r="U6" s="11">
        <f>IF(OR(E13="",G13=""),0,1)</f>
        <v>0</v>
      </c>
    </row>
    <row r="7" spans="1:18" ht="12.75">
      <c r="A7" s="18">
        <f>Spielplan!$B13</f>
        <v>5</v>
      </c>
      <c r="B7" s="18" t="str">
        <f>Spielplan!$E13</f>
        <v>M04</v>
      </c>
      <c r="C7" s="19" t="s">
        <v>12</v>
      </c>
      <c r="D7" s="20" t="str">
        <f>Spielplan!$G13</f>
        <v>M01</v>
      </c>
      <c r="E7" s="15">
        <f>IF(Spielplan!$H13="","",Spielplan!$H13)</f>
      </c>
      <c r="F7" s="15" t="s">
        <v>13</v>
      </c>
      <c r="G7" s="15">
        <f>IF(Spielplan!$J13="","",Spielplan!$J13)</f>
      </c>
      <c r="H7" s="75">
        <f t="shared" si="0"/>
      </c>
      <c r="I7" s="75">
        <f t="shared" si="1"/>
      </c>
      <c r="K7" s="13"/>
      <c r="L7" s="19"/>
      <c r="M7" s="19"/>
      <c r="N7" s="15"/>
      <c r="O7" s="15"/>
      <c r="P7" s="15"/>
      <c r="Q7" s="15"/>
      <c r="R7" s="21"/>
    </row>
    <row r="8" spans="1:23" ht="12.75">
      <c r="A8" s="18">
        <f>Spielplan!$B15</f>
        <v>6</v>
      </c>
      <c r="B8" s="18" t="str">
        <f>Spielplan!$E15</f>
        <v>M08</v>
      </c>
      <c r="C8" s="19" t="s">
        <v>12</v>
      </c>
      <c r="D8" s="20" t="str">
        <f>Spielplan!$G15</f>
        <v>M05</v>
      </c>
      <c r="E8" s="15">
        <f>IF(Spielplan!$H15="","",Spielplan!$H15)</f>
      </c>
      <c r="F8" s="15" t="s">
        <v>13</v>
      </c>
      <c r="G8" s="15">
        <f>IF(Spielplan!$J15="","",Spielplan!$J15)</f>
      </c>
      <c r="H8" s="75">
        <f t="shared" si="0"/>
      </c>
      <c r="I8" s="75">
        <f t="shared" si="1"/>
      </c>
      <c r="K8" s="13"/>
      <c r="L8" s="19"/>
      <c r="M8" s="19"/>
      <c r="N8" s="15"/>
      <c r="O8" s="15"/>
      <c r="P8" s="15"/>
      <c r="Q8" s="15"/>
      <c r="W8" s="22"/>
    </row>
    <row r="9" spans="1:23" ht="12.75">
      <c r="A9" s="18">
        <f>Spielplan!$B14</f>
        <v>7</v>
      </c>
      <c r="B9" s="18" t="str">
        <f>Spielplan!$E14</f>
        <v>M02</v>
      </c>
      <c r="C9" s="19" t="s">
        <v>12</v>
      </c>
      <c r="D9" s="20" t="str">
        <f>Spielplan!$G14</f>
        <v>M03</v>
      </c>
      <c r="E9" s="15">
        <f>IF(Spielplan!$H14="","",Spielplan!$H14)</f>
      </c>
      <c r="F9" s="15" t="s">
        <v>13</v>
      </c>
      <c r="G9" s="15">
        <f>IF(Spielplan!$J14="","",Spielplan!$J14)</f>
      </c>
      <c r="H9" s="75">
        <f t="shared" si="0"/>
      </c>
      <c r="I9" s="75">
        <f t="shared" si="1"/>
      </c>
      <c r="K9" s="184" t="s">
        <v>6</v>
      </c>
      <c r="L9" s="182" t="s">
        <v>28</v>
      </c>
      <c r="M9" s="182" t="s">
        <v>1</v>
      </c>
      <c r="N9" s="182" t="s">
        <v>2</v>
      </c>
      <c r="O9" s="182"/>
      <c r="P9" s="182"/>
      <c r="Q9" s="182" t="s">
        <v>29</v>
      </c>
      <c r="V9" s="22"/>
      <c r="W9" s="22"/>
    </row>
    <row r="10" spans="1:23" ht="12.75">
      <c r="A10" s="18">
        <f>Spielplan!$B16</f>
        <v>8</v>
      </c>
      <c r="B10" s="18" t="str">
        <f>Spielplan!$E16</f>
        <v>M06</v>
      </c>
      <c r="C10" s="19" t="s">
        <v>12</v>
      </c>
      <c r="D10" s="20" t="str">
        <f>Spielplan!$G16</f>
        <v>M07</v>
      </c>
      <c r="E10" s="15">
        <f>IF(Spielplan!$H16="","",Spielplan!$H16)</f>
      </c>
      <c r="F10" s="15" t="s">
        <v>13</v>
      </c>
      <c r="G10" s="15">
        <f>IF(Spielplan!$J16="","",Spielplan!$J16)</f>
      </c>
      <c r="H10" s="75">
        <f t="shared" si="0"/>
      </c>
      <c r="I10" s="75">
        <f t="shared" si="1"/>
      </c>
      <c r="K10" s="182"/>
      <c r="L10" s="182"/>
      <c r="M10" s="182"/>
      <c r="N10" s="182"/>
      <c r="O10" s="182"/>
      <c r="P10" s="182"/>
      <c r="Q10" s="182"/>
      <c r="V10" s="22"/>
      <c r="W10" s="24"/>
    </row>
    <row r="11" spans="1:23" ht="12.75">
      <c r="A11" s="18">
        <f>Spielplan!$B17</f>
        <v>9</v>
      </c>
      <c r="B11" s="18" t="str">
        <f>Spielplan!$E17</f>
        <v>M01</v>
      </c>
      <c r="C11" s="19" t="s">
        <v>12</v>
      </c>
      <c r="D11" s="20" t="str">
        <f>Spielplan!$G17</f>
        <v>M03</v>
      </c>
      <c r="E11" s="15">
        <f>IF(Spielplan!$H17="","",Spielplan!$H17)</f>
      </c>
      <c r="F11" s="15" t="s">
        <v>13</v>
      </c>
      <c r="G11" s="15">
        <f>IF(Spielplan!$J17="","",Spielplan!$J17)</f>
      </c>
      <c r="H11" s="75">
        <f t="shared" si="0"/>
      </c>
      <c r="I11" s="75">
        <f t="shared" si="1"/>
      </c>
      <c r="J11" s="25"/>
      <c r="K11" s="3" t="str">
        <f>Vorgaben!B2</f>
        <v>M05</v>
      </c>
      <c r="L11" s="19">
        <f>SUM(S11:U11)</f>
        <v>0</v>
      </c>
      <c r="M11" s="19">
        <f>SUM(H4,I8,H12)</f>
        <v>0</v>
      </c>
      <c r="N11" s="15">
        <f>SUM(E4,G8,E12)</f>
        <v>0</v>
      </c>
      <c r="O11" s="15" t="s">
        <v>13</v>
      </c>
      <c r="P11" s="15">
        <f>SUM(G4,E8,G12)</f>
        <v>0</v>
      </c>
      <c r="Q11" s="15">
        <f>N11-P11</f>
        <v>0</v>
      </c>
      <c r="R11" s="23"/>
      <c r="S11" s="11">
        <f>IF(OR(E4="",G4=""),0,1)</f>
        <v>0</v>
      </c>
      <c r="T11" s="11">
        <f>IF(OR(E8="",G8=""),0,1)</f>
        <v>0</v>
      </c>
      <c r="U11" s="11">
        <f>IF(OR(E12="",G12=""),0,1)</f>
        <v>0</v>
      </c>
      <c r="V11" s="24"/>
      <c r="W11" s="25"/>
    </row>
    <row r="12" spans="1:22" ht="12.75">
      <c r="A12" s="18">
        <f>Spielplan!$B19</f>
        <v>10</v>
      </c>
      <c r="B12" s="18" t="str">
        <f>Spielplan!$E19</f>
        <v>M05</v>
      </c>
      <c r="C12" s="19" t="s">
        <v>12</v>
      </c>
      <c r="D12" s="20" t="str">
        <f>Spielplan!$G19</f>
        <v>M07</v>
      </c>
      <c r="E12" s="15">
        <f>IF(Spielplan!$H19="","",Spielplan!$H19)</f>
      </c>
      <c r="F12" s="15" t="s">
        <v>13</v>
      </c>
      <c r="G12" s="15">
        <f>IF(Spielplan!$J19="","",Spielplan!$J19)</f>
      </c>
      <c r="H12" s="75">
        <f t="shared" si="0"/>
      </c>
      <c r="I12" s="75">
        <f t="shared" si="1"/>
      </c>
      <c r="K12" s="73" t="str">
        <f>Vorgaben!B3</f>
        <v>M06</v>
      </c>
      <c r="L12" s="19">
        <f>SUM(S12:U12)</f>
        <v>0</v>
      </c>
      <c r="M12" s="19">
        <f>SUM(I4,H10,H14)</f>
        <v>0</v>
      </c>
      <c r="N12" s="15">
        <f>SUM(G4,E10,E14)</f>
        <v>0</v>
      </c>
      <c r="O12" s="15" t="s">
        <v>13</v>
      </c>
      <c r="P12" s="15">
        <f>SUM(E4,G10,G14)</f>
        <v>0</v>
      </c>
      <c r="Q12" s="15">
        <f>N12-P12</f>
        <v>0</v>
      </c>
      <c r="R12" s="25"/>
      <c r="S12" s="11">
        <f>IF(OR(E4="",G4=""),0,1)</f>
        <v>0</v>
      </c>
      <c r="T12" s="11">
        <f>IF(OR(E10="",G10=""),0,1)</f>
        <v>0</v>
      </c>
      <c r="U12" s="11">
        <f>IF(OR(E14="",G14=""),0,1)</f>
        <v>0</v>
      </c>
      <c r="V12" s="25"/>
    </row>
    <row r="13" spans="1:21" ht="12.75">
      <c r="A13" s="18">
        <f>Spielplan!$B18</f>
        <v>11</v>
      </c>
      <c r="B13" s="18" t="str">
        <f>Spielplan!$E18</f>
        <v>M02</v>
      </c>
      <c r="C13" s="19" t="s">
        <v>12</v>
      </c>
      <c r="D13" s="20" t="str">
        <f>Spielplan!$G18</f>
        <v>M04</v>
      </c>
      <c r="E13" s="15">
        <f>IF(Spielplan!$H18="","",Spielplan!$H18)</f>
      </c>
      <c r="F13" s="15" t="s">
        <v>13</v>
      </c>
      <c r="G13" s="15">
        <f>IF(Spielplan!$J18="","",Spielplan!$J18)</f>
      </c>
      <c r="H13" s="75">
        <f>IF(OR($E13="",$G13=""),"",IF(E13&gt;G13,3,IF(E13=G13,1,0)))</f>
      </c>
      <c r="I13" s="75">
        <f>IF(OR($E13="",$G13=""),"",IF(G13&gt;E13,3,IF(E13=G13,1,0)))</f>
      </c>
      <c r="K13" s="73" t="str">
        <f>Vorgaben!B4</f>
        <v>M07</v>
      </c>
      <c r="L13" s="19">
        <f>SUM(S13:U13)</f>
        <v>0</v>
      </c>
      <c r="M13" s="19">
        <f>SUM(H6,I10,I12)</f>
        <v>0</v>
      </c>
      <c r="N13" s="15">
        <f>SUM(E6,G10,G12)</f>
        <v>0</v>
      </c>
      <c r="O13" s="129" t="s">
        <v>13</v>
      </c>
      <c r="P13" s="15">
        <f>SUM(G6,E10,E12)</f>
        <v>0</v>
      </c>
      <c r="Q13" s="15">
        <f>N13-P13</f>
        <v>0</v>
      </c>
      <c r="S13" s="11">
        <f>IF(OR(E6="",G6=""),0,1)</f>
        <v>0</v>
      </c>
      <c r="T13" s="11">
        <f>IF(OR(E10="",G10=""),0,1)</f>
        <v>0</v>
      </c>
      <c r="U13" s="11">
        <f>IF(OR(E12="",G12=""),0,1)</f>
        <v>0</v>
      </c>
    </row>
    <row r="14" spans="1:21" ht="15.75" customHeight="1">
      <c r="A14" s="18">
        <f>Spielplan!$B20</f>
        <v>12</v>
      </c>
      <c r="B14" s="18" t="str">
        <f>Spielplan!$E20</f>
        <v>M06</v>
      </c>
      <c r="C14" s="19" t="s">
        <v>12</v>
      </c>
      <c r="D14" s="20" t="str">
        <f>Spielplan!$G20</f>
        <v>M08</v>
      </c>
      <c r="E14" s="15">
        <f>IF(Spielplan!$H20="","",Spielplan!$H20)</f>
      </c>
      <c r="F14" s="15" t="s">
        <v>13</v>
      </c>
      <c r="G14" s="15">
        <f>IF(Spielplan!$J20="","",Spielplan!$J20)</f>
      </c>
      <c r="H14" s="75">
        <f>IF(OR($E14="",$G14=""),"",IF(E14&gt;G14,3,IF(E14=G14,1,0)))</f>
      </c>
      <c r="I14" s="75">
        <f>IF(OR($E14="",$G14=""),"",IF(G14&gt;E14,3,IF(E14=G14,1,0)))</f>
      </c>
      <c r="K14" s="73" t="str">
        <f>Vorgaben!B5</f>
        <v>M08</v>
      </c>
      <c r="L14" s="19">
        <f>SUM(S14:U14)</f>
        <v>0</v>
      </c>
      <c r="M14" s="19">
        <f>SUM(I6,I14,H8)</f>
        <v>0</v>
      </c>
      <c r="N14" s="15">
        <f>SUM(G6,G14,E8)</f>
        <v>0</v>
      </c>
      <c r="O14" s="15" t="s">
        <v>13</v>
      </c>
      <c r="P14" s="15">
        <f>SUM(E6,E14,G8)</f>
        <v>0</v>
      </c>
      <c r="Q14" s="15">
        <f>N14-P14</f>
        <v>0</v>
      </c>
      <c r="S14" s="11">
        <f>IF(OR(E6="",G6=""),0,1)</f>
        <v>0</v>
      </c>
      <c r="T14" s="11">
        <f>IF(OR(E8="",G8=""),0,1)</f>
        <v>0</v>
      </c>
      <c r="U14" s="11">
        <f>IF(OR(E14="",G14=""),0,1)</f>
        <v>0</v>
      </c>
    </row>
    <row r="15" spans="1:23" ht="12.75" customHeight="1">
      <c r="A15" s="18"/>
      <c r="B15" s="18"/>
      <c r="C15" s="19"/>
      <c r="D15" s="20"/>
      <c r="E15" s="15"/>
      <c r="F15" s="15"/>
      <c r="G15" s="15"/>
      <c r="K15" s="13"/>
      <c r="L15" s="19"/>
      <c r="M15" s="19"/>
      <c r="N15" s="15"/>
      <c r="O15" s="15"/>
      <c r="P15" s="15"/>
      <c r="Q15" s="15"/>
      <c r="W15" s="22"/>
    </row>
    <row r="16" spans="11:23" ht="12.75" customHeight="1">
      <c r="K16" s="182"/>
      <c r="L16" s="182"/>
      <c r="M16" s="182"/>
      <c r="N16" s="182"/>
      <c r="O16" s="182"/>
      <c r="P16" s="182"/>
      <c r="Q16" s="182"/>
      <c r="V16" s="22"/>
      <c r="W16" s="22"/>
    </row>
    <row r="17" spans="11:23" ht="15.75" customHeight="1">
      <c r="K17" s="182"/>
      <c r="L17" s="182"/>
      <c r="M17" s="182"/>
      <c r="N17" s="182"/>
      <c r="O17" s="182"/>
      <c r="P17" s="182"/>
      <c r="Q17" s="182"/>
      <c r="V17" s="22"/>
      <c r="W17" s="24"/>
    </row>
    <row r="18" spans="11:23" ht="12.75">
      <c r="K18" s="128"/>
      <c r="L18" s="19"/>
      <c r="M18" s="19"/>
      <c r="N18" s="15"/>
      <c r="O18" s="15"/>
      <c r="P18" s="15"/>
      <c r="Q18" s="15"/>
      <c r="R18" s="23"/>
      <c r="V18" s="24"/>
      <c r="W18" s="25"/>
    </row>
    <row r="19" spans="11:22" ht="12.75">
      <c r="K19" s="128"/>
      <c r="L19" s="19"/>
      <c r="M19" s="19"/>
      <c r="N19" s="15"/>
      <c r="O19" s="15"/>
      <c r="P19" s="15"/>
      <c r="Q19" s="15"/>
      <c r="R19" s="25"/>
      <c r="V19" s="25"/>
    </row>
    <row r="20" spans="11:17" ht="12.75">
      <c r="K20" s="128"/>
      <c r="L20" s="19"/>
      <c r="M20" s="19"/>
      <c r="N20" s="15"/>
      <c r="O20" s="15"/>
      <c r="P20" s="15"/>
      <c r="Q20" s="15"/>
    </row>
    <row r="21" spans="11:17" ht="12.75">
      <c r="K21" s="128"/>
      <c r="L21" s="19"/>
      <c r="M21" s="19"/>
      <c r="N21" s="15"/>
      <c r="O21" s="15"/>
      <c r="P21" s="15"/>
      <c r="Q21" s="15"/>
    </row>
    <row r="22" ht="12.75">
      <c r="W22" s="22"/>
    </row>
    <row r="23" ht="12.75">
      <c r="W23" s="22"/>
    </row>
    <row r="24" ht="12.75">
      <c r="W24" s="24"/>
    </row>
    <row r="25" ht="12.75">
      <c r="W25" s="25"/>
    </row>
    <row r="26" ht="12.75">
      <c r="J26" s="26"/>
    </row>
  </sheetData>
  <sheetProtection/>
  <mergeCells count="12">
    <mergeCell ref="K9:K10"/>
    <mergeCell ref="L9:L10"/>
    <mergeCell ref="M9:M10"/>
    <mergeCell ref="N9:P10"/>
    <mergeCell ref="E2:G2"/>
    <mergeCell ref="N2:P2"/>
    <mergeCell ref="Q9:Q10"/>
    <mergeCell ref="K16:K17"/>
    <mergeCell ref="L16:L17"/>
    <mergeCell ref="M16:M17"/>
    <mergeCell ref="N16:P17"/>
    <mergeCell ref="Q16:Q17"/>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ignoredErrors>
    <ignoredError sqref="S4:T4 S12:T12 S5 S13" formula="1"/>
  </ignoredErrors>
  <legacyDrawing r:id="rId1"/>
</worksheet>
</file>

<file path=xl/worksheets/sheet8.xml><?xml version="1.0" encoding="utf-8"?>
<worksheet xmlns="http://schemas.openxmlformats.org/spreadsheetml/2006/main" xmlns:r="http://schemas.openxmlformats.org/officeDocument/2006/relationships">
  <sheetPr codeName="Tabelle5"/>
  <dimension ref="A1:O12"/>
  <sheetViews>
    <sheetView zoomScale="75" zoomScaleNormal="75" zoomScalePageLayoutView="0" workbookViewId="0" topLeftCell="A1">
      <selection activeCell="A13" sqref="A13"/>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174" t="s">
        <v>73</v>
      </c>
      <c r="C1" s="174"/>
      <c r="D1" s="174"/>
      <c r="E1" s="174"/>
      <c r="F1" s="174"/>
      <c r="G1" s="174"/>
      <c r="H1" s="174"/>
      <c r="I1" s="30"/>
      <c r="J1" s="30"/>
      <c r="K1" s="30"/>
      <c r="L1" s="30"/>
      <c r="M1" s="30"/>
      <c r="N1" s="30"/>
      <c r="O1" s="30"/>
    </row>
    <row r="2" spans="1:9" ht="30" customHeight="1">
      <c r="A2" s="31" t="s">
        <v>36</v>
      </c>
      <c r="B2" s="32" t="s">
        <v>65</v>
      </c>
      <c r="C2" s="33" t="s">
        <v>28</v>
      </c>
      <c r="D2" s="32" t="s">
        <v>1</v>
      </c>
      <c r="E2" s="175" t="s">
        <v>2</v>
      </c>
      <c r="F2" s="175"/>
      <c r="G2" s="175"/>
      <c r="H2" s="32" t="s">
        <v>29</v>
      </c>
      <c r="I2" s="34"/>
    </row>
    <row r="3" spans="1:9" ht="18" customHeight="1">
      <c r="A3" s="37">
        <f>IF(Rechnen2!$V$3=0,"",1)</f>
      </c>
      <c r="B3" s="38" t="str">
        <f>Rechnen2!K3</f>
        <v>A1</v>
      </c>
      <c r="C3" s="38">
        <f>IF(Rechnen2!$V$3=0,"",Rechnen2!L3)</f>
      </c>
      <c r="D3" s="38">
        <f>IF(Rechnen2!$V$3=0,"",Rechnen2!M3)</f>
      </c>
      <c r="E3" s="38">
        <f>IF(Rechnen2!$V$3=0,"",Rechnen2!N3)</f>
      </c>
      <c r="F3" s="39" t="s">
        <v>13</v>
      </c>
      <c r="G3" s="38">
        <f>IF(Rechnen2!$V$3=0,"",Rechnen2!P3)</f>
      </c>
      <c r="H3" s="40">
        <f>IF(AND(E3="",G3=""),"",(E3-G3))</f>
      </c>
      <c r="I3" s="41"/>
    </row>
    <row r="4" spans="1:9" ht="18" customHeight="1">
      <c r="A4" s="37">
        <f>IF(Rechnen2!$V$3=0,"",2)</f>
      </c>
      <c r="B4" s="38" t="str">
        <f>Rechnen2!K4</f>
        <v>B1</v>
      </c>
      <c r="C4" s="38">
        <f>IF(Rechnen2!$V$3=0,"",Rechnen2!L4)</f>
      </c>
      <c r="D4" s="38">
        <f>IF(Rechnen2!$V$3=0,"",Rechnen2!M4)</f>
      </c>
      <c r="E4" s="38">
        <f>IF(Rechnen2!$V$3=0,"",Rechnen2!N4)</f>
      </c>
      <c r="F4" s="39" t="s">
        <v>13</v>
      </c>
      <c r="G4" s="38">
        <f>IF(Rechnen2!$V$3=0,"",Rechnen2!P4)</f>
      </c>
      <c r="H4" s="40">
        <f>IF(AND(E4="",G4=""),"",(E4-G4))</f>
      </c>
      <c r="I4" s="41"/>
    </row>
    <row r="5" spans="1:9" ht="18" customHeight="1">
      <c r="A5" s="37">
        <f>IF(Rechnen2!$V$3=0,"",3)</f>
      </c>
      <c r="B5" s="38" t="str">
        <f>Rechnen2!K5</f>
        <v>A2</v>
      </c>
      <c r="C5" s="38">
        <f>IF(Rechnen2!$V$3=0,"",Rechnen2!L5)</f>
      </c>
      <c r="D5" s="38">
        <f>IF(Rechnen2!$V$3=0,"",Rechnen2!M5)</f>
      </c>
      <c r="E5" s="38">
        <f>IF(Rechnen2!$V$3=0,"",Rechnen2!N5)</f>
      </c>
      <c r="F5" s="39" t="s">
        <v>13</v>
      </c>
      <c r="G5" s="38">
        <f>IF(Rechnen2!$V$3=0,"",Rechnen2!P5)</f>
      </c>
      <c r="H5" s="40">
        <f>IF(AND(E5="",G5=""),"",(E5-G5))</f>
      </c>
      <c r="I5" s="41"/>
    </row>
    <row r="6" spans="1:9" ht="18" customHeight="1">
      <c r="A6" s="37">
        <f>IF(Rechnen2!$V$3=0,"",4)</f>
      </c>
      <c r="B6" s="38" t="str">
        <f>Rechnen2!K6</f>
        <v>B2</v>
      </c>
      <c r="C6" s="38">
        <f>IF(Rechnen2!$V$3=0,"",Rechnen2!L6)</f>
      </c>
      <c r="D6" s="38">
        <f>IF(Rechnen2!$V$3=0,"",Rechnen2!M6)</f>
      </c>
      <c r="E6" s="38">
        <f>IF(Rechnen2!$V$3=0,"",Rechnen2!N6)</f>
      </c>
      <c r="F6" s="39" t="s">
        <v>13</v>
      </c>
      <c r="G6" s="38">
        <f>IF(Rechnen2!$V$3=0,"",Rechnen2!P6)</f>
      </c>
      <c r="H6" s="40">
        <f>IF(AND(E6="",G6=""),"",(E6-G6))</f>
      </c>
      <c r="I6" s="41"/>
    </row>
    <row r="7" spans="1:15" ht="15" customHeight="1">
      <c r="A7" s="178"/>
      <c r="B7" s="176" t="s">
        <v>66</v>
      </c>
      <c r="C7" s="180" t="s">
        <v>28</v>
      </c>
      <c r="D7" s="176" t="s">
        <v>1</v>
      </c>
      <c r="E7" s="176" t="s">
        <v>2</v>
      </c>
      <c r="F7" s="176"/>
      <c r="G7" s="176"/>
      <c r="H7" s="176" t="s">
        <v>29</v>
      </c>
      <c r="I7" s="42"/>
      <c r="J7" s="43"/>
      <c r="K7" s="43"/>
      <c r="L7" s="44"/>
      <c r="M7" s="45"/>
      <c r="N7" s="46"/>
      <c r="O7" s="46"/>
    </row>
    <row r="8" spans="1:15" ht="15" customHeight="1">
      <c r="A8" s="179"/>
      <c r="B8" s="177"/>
      <c r="C8" s="181"/>
      <c r="D8" s="177"/>
      <c r="E8" s="177"/>
      <c r="F8" s="177"/>
      <c r="G8" s="177"/>
      <c r="H8" s="177"/>
      <c r="I8" s="42"/>
      <c r="J8" s="43"/>
      <c r="K8" s="43"/>
      <c r="L8" s="44"/>
      <c r="M8" s="45"/>
      <c r="N8" s="46"/>
      <c r="O8" s="46"/>
    </row>
    <row r="9" spans="1:15" ht="18" customHeight="1">
      <c r="A9" s="37">
        <f>IF(Rechnen2!$X$3=0,"",1)</f>
      </c>
      <c r="B9" s="38" t="str">
        <f>Rechnen2!K10</f>
        <v>A3</v>
      </c>
      <c r="C9" s="38">
        <f>IF(Rechnen2!$W$3=0,"",Rechnen2!L10)</f>
      </c>
      <c r="D9" s="38">
        <f>IF(Rechnen2!$W$3=0,"",Rechnen2!M10)</f>
      </c>
      <c r="E9" s="38">
        <f>IF(Rechnen2!$W$3=0,"",Rechnen2!N10)</f>
      </c>
      <c r="F9" s="39" t="s">
        <v>13</v>
      </c>
      <c r="G9" s="38">
        <f>IF(Rechnen2!$W$3=0,"",Rechnen2!P10)</f>
      </c>
      <c r="H9" s="40">
        <f>IF(AND(E9="",G9=""),"",(E9-G9))</f>
      </c>
      <c r="I9" s="47"/>
      <c r="J9" s="45"/>
      <c r="K9" s="47"/>
      <c r="L9" s="44"/>
      <c r="M9" s="45"/>
      <c r="N9" s="46"/>
      <c r="O9" s="46"/>
    </row>
    <row r="10" spans="1:15" ht="18" customHeight="1">
      <c r="A10" s="37">
        <f>IF(Rechnen2!$X$3=0,"",2)</f>
      </c>
      <c r="B10" s="38" t="str">
        <f>Rechnen2!K11</f>
        <v>B3</v>
      </c>
      <c r="C10" s="38">
        <f>IF(Rechnen2!$W$3=0,"",Rechnen2!L11)</f>
      </c>
      <c r="D10" s="38">
        <f>IF(Rechnen2!$W$3=0,"",Rechnen2!M11)</f>
      </c>
      <c r="E10" s="38">
        <f>IF(Rechnen2!$W$3=0,"",Rechnen2!N11)</f>
      </c>
      <c r="F10" s="39" t="s">
        <v>13</v>
      </c>
      <c r="G10" s="38">
        <f>IF(Rechnen2!$W$3=0,"",Rechnen2!P11)</f>
      </c>
      <c r="H10" s="40">
        <f>IF(AND(E10="",G10=""),"",(E10-G10))</f>
      </c>
      <c r="I10" s="48"/>
      <c r="J10" s="49"/>
      <c r="K10" s="49"/>
      <c r="L10" s="49"/>
      <c r="M10" s="49"/>
      <c r="N10" s="49"/>
      <c r="O10" s="49"/>
    </row>
    <row r="11" spans="1:9" ht="18" customHeight="1">
      <c r="A11" s="37">
        <f>IF(Rechnen2!$X$3=0,"",3)</f>
      </c>
      <c r="B11" s="38" t="str">
        <f>Rechnen2!K12</f>
        <v>A4</v>
      </c>
      <c r="C11" s="38">
        <f>IF(Rechnen2!$W$3=0,"",Rechnen2!L12)</f>
      </c>
      <c r="D11" s="38">
        <f>IF(Rechnen2!$W$3=0,"",Rechnen2!M12)</f>
      </c>
      <c r="E11" s="38">
        <f>IF(Rechnen2!$W$3=0,"",Rechnen2!N12)</f>
      </c>
      <c r="F11" s="39" t="s">
        <v>13</v>
      </c>
      <c r="G11" s="38">
        <f>IF(Rechnen2!$W$3=0,"",Rechnen2!P12)</f>
      </c>
      <c r="H11" s="40">
        <f>IF(AND(E11="",G11=""),"",(E11-G11))</f>
      </c>
      <c r="I11" s="42"/>
    </row>
    <row r="12" spans="1:8" ht="18" customHeight="1">
      <c r="A12" s="37">
        <f>IF(Rechnen2!$X$3=0,"",4)</f>
      </c>
      <c r="B12" s="38" t="str">
        <f>Rechnen2!K13</f>
        <v>B4</v>
      </c>
      <c r="C12" s="38">
        <f>IF(Rechnen2!$W$3=0,"",Rechnen2!L13)</f>
      </c>
      <c r="D12" s="38">
        <f>IF(Rechnen2!$W$3=0,"",Rechnen2!M13)</f>
      </c>
      <c r="E12" s="38">
        <f>IF(Rechnen2!$W$3=0,"",Rechnen2!N13)</f>
      </c>
      <c r="F12" s="39" t="s">
        <v>13</v>
      </c>
      <c r="G12" s="38">
        <f>IF(Rechnen2!$W$3=0,"",Rechnen2!P13)</f>
      </c>
      <c r="H12" s="40">
        <f>IF(AND(E12="",G12=""),"",(E12-G12))</f>
      </c>
    </row>
    <row r="13" ht="18" customHeight="1"/>
    <row r="14" ht="15" customHeight="1"/>
  </sheetData>
  <sheetProtection password="E760" sheet="1" objects="1" scenarios="1"/>
  <mergeCells count="8">
    <mergeCell ref="B1:H1"/>
    <mergeCell ref="E2:G2"/>
    <mergeCell ref="A7:A8"/>
    <mergeCell ref="B7:B8"/>
    <mergeCell ref="C7:C8"/>
    <mergeCell ref="D7:D8"/>
    <mergeCell ref="E7:G8"/>
    <mergeCell ref="H7:H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 Altersklasse II&amp;"Arial,Standard"&amp;10&amp;E
&amp;12Stadionhalle - Wiesloch &amp;R&amp;"Arial,Fett"&amp;12 02.12.2006
</oddHeader>
  </headerFooter>
  <colBreaks count="1" manualBreakCount="1">
    <brk id="9" max="65535" man="1"/>
  </colBreaks>
  <legacyDrawing r:id="rId2"/>
</worksheet>
</file>

<file path=xl/worksheets/sheet9.xml><?xml version="1.0" encoding="utf-8"?>
<worksheet xmlns="http://schemas.openxmlformats.org/spreadsheetml/2006/main" xmlns:r="http://schemas.openxmlformats.org/officeDocument/2006/relationships">
  <sheetPr codeName="Tabelle6"/>
  <dimension ref="A1:Y27"/>
  <sheetViews>
    <sheetView zoomScale="75" zoomScaleNormal="75" zoomScalePageLayoutView="0" workbookViewId="0" topLeftCell="A1">
      <selection activeCell="A5" sqref="A5"/>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24</v>
      </c>
      <c r="B2" s="15" t="s">
        <v>25</v>
      </c>
      <c r="C2" s="15"/>
      <c r="D2" s="15" t="s">
        <v>25</v>
      </c>
      <c r="E2" s="182" t="s">
        <v>10</v>
      </c>
      <c r="F2" s="182"/>
      <c r="G2" s="182"/>
      <c r="H2" s="74" t="s">
        <v>26</v>
      </c>
      <c r="I2" s="74" t="s">
        <v>27</v>
      </c>
      <c r="J2" s="16"/>
      <c r="K2" s="17" t="s">
        <v>39</v>
      </c>
      <c r="L2" s="17" t="s">
        <v>28</v>
      </c>
      <c r="M2" s="17" t="s">
        <v>1</v>
      </c>
      <c r="N2" s="183" t="s">
        <v>2</v>
      </c>
      <c r="O2" s="183"/>
      <c r="P2" s="183"/>
      <c r="Q2" s="17" t="s">
        <v>29</v>
      </c>
      <c r="R2" s="16"/>
      <c r="S2" s="11" t="s">
        <v>30</v>
      </c>
      <c r="T2" s="11" t="s">
        <v>31</v>
      </c>
      <c r="U2" s="11" t="s">
        <v>32</v>
      </c>
      <c r="V2" s="12" t="s">
        <v>69</v>
      </c>
      <c r="W2" s="12" t="s">
        <v>70</v>
      </c>
      <c r="X2" s="12"/>
      <c r="Y2" s="12"/>
    </row>
    <row r="3" spans="1:25" ht="12.75">
      <c r="A3" s="18">
        <f>Spielplan2!$B12</f>
        <v>13</v>
      </c>
      <c r="B3" s="18" t="str">
        <f>Spielplan2!$E12</f>
        <v>A1</v>
      </c>
      <c r="C3" s="19" t="s">
        <v>12</v>
      </c>
      <c r="D3" s="20" t="str">
        <f>Spielplan2!$G12</f>
        <v>B1</v>
      </c>
      <c r="E3" s="15">
        <f>IF(Spielplan2!$H12="","",Spielplan2!$H12)</f>
      </c>
      <c r="F3" s="15" t="s">
        <v>13</v>
      </c>
      <c r="G3" s="15">
        <f>IF(Spielplan2!$J12="","",Spielplan2!$J12)</f>
      </c>
      <c r="H3" s="75">
        <f aca="true" t="shared" si="0" ref="H3:H14">IF(OR($E3="",$G3=""),"",IF(E3&gt;G3,3,IF(E3=G3,1,0)))</f>
      </c>
      <c r="I3" s="75">
        <f aca="true" t="shared" si="1" ref="I3:I14">IF(OR($E3="",$G3=""),"",IF(G3&gt;E3,3,IF(E3=G3,1,0)))</f>
      </c>
      <c r="K3" s="73" t="str">
        <f>Spielplan2!A2</f>
        <v>A1</v>
      </c>
      <c r="L3" s="19">
        <f>SUM(S3:U3)</f>
        <v>0</v>
      </c>
      <c r="M3" s="19">
        <f>SUM(H3,I7,H11)</f>
        <v>0</v>
      </c>
      <c r="N3" s="15">
        <f>SUM(E3,G7,E11)</f>
        <v>0</v>
      </c>
      <c r="O3" s="15" t="s">
        <v>13</v>
      </c>
      <c r="P3" s="15">
        <f>SUM(G3,E7,G11)</f>
        <v>0</v>
      </c>
      <c r="Q3" s="15">
        <f>N3-P3</f>
        <v>0</v>
      </c>
      <c r="R3" s="21"/>
      <c r="S3" s="11">
        <f>IF(OR(E3="",G3=""),0,1)</f>
        <v>0</v>
      </c>
      <c r="T3" s="11">
        <f>IF(OR(E7="",G7=""),0,1)</f>
        <v>0</v>
      </c>
      <c r="U3" s="11">
        <f>IF(OR(E11="",G11=""),0,1)</f>
        <v>0</v>
      </c>
      <c r="V3" s="11">
        <f>SUM(L3:L7)/2</f>
        <v>0</v>
      </c>
      <c r="W3" s="11">
        <f>SUM(L10:L14)/2</f>
        <v>0</v>
      </c>
      <c r="X3" s="11"/>
      <c r="Y3" s="11"/>
    </row>
    <row r="4" spans="1:21" ht="12.75">
      <c r="A4" s="18">
        <f>Spielplan2!$B13</f>
        <v>14</v>
      </c>
      <c r="B4" s="18" t="str">
        <f>Spielplan2!$E14</f>
        <v>A3</v>
      </c>
      <c r="C4" s="19" t="s">
        <v>12</v>
      </c>
      <c r="D4" s="20" t="str">
        <f>Spielplan2!$G14</f>
        <v>B3</v>
      </c>
      <c r="E4" s="15">
        <f>IF(Spielplan2!$H14="","",Spielplan2!$H14)</f>
      </c>
      <c r="F4" s="15" t="s">
        <v>13</v>
      </c>
      <c r="G4" s="15">
        <f>IF(Spielplan2!$J14="","",Spielplan2!$J14)</f>
      </c>
      <c r="H4" s="75">
        <f t="shared" si="0"/>
      </c>
      <c r="I4" s="75">
        <f t="shared" si="1"/>
      </c>
      <c r="K4" s="73" t="str">
        <f>Spielplan2!A4</f>
        <v>B1</v>
      </c>
      <c r="L4" s="19">
        <f>SUM(S4:U4)</f>
        <v>0</v>
      </c>
      <c r="M4" s="19">
        <f>SUM(I3,H9,H13)</f>
        <v>0</v>
      </c>
      <c r="N4" s="15">
        <f>SUM(G3,E9,E13)</f>
        <v>0</v>
      </c>
      <c r="O4" s="15" t="s">
        <v>13</v>
      </c>
      <c r="P4" s="15">
        <f>SUM(E3,G9,G13)</f>
        <v>0</v>
      </c>
      <c r="Q4" s="15">
        <f>N4-P4</f>
        <v>0</v>
      </c>
      <c r="R4" s="21"/>
      <c r="S4" s="11">
        <f>IF(OR(E3="",G3=""),0,1)</f>
        <v>0</v>
      </c>
      <c r="T4" s="11">
        <f>IF(OR(E9="",G9=""),0,1)</f>
        <v>0</v>
      </c>
      <c r="U4" s="11">
        <f>IF(OR(E13="",G13=""),0,1)</f>
        <v>0</v>
      </c>
    </row>
    <row r="5" spans="1:21" ht="12.75">
      <c r="A5" s="18">
        <f>Spielplan2!$B14</f>
        <v>15</v>
      </c>
      <c r="B5" s="18" t="str">
        <f>Spielplan2!$E13</f>
        <v>A2</v>
      </c>
      <c r="C5" s="19" t="s">
        <v>12</v>
      </c>
      <c r="D5" s="20" t="str">
        <f>Spielplan2!$G13</f>
        <v>B2</v>
      </c>
      <c r="E5" s="15">
        <f>IF(Spielplan2!$H13="","",Spielplan2!$H13)</f>
      </c>
      <c r="F5" s="15" t="s">
        <v>13</v>
      </c>
      <c r="G5" s="15">
        <f>IF(Spielplan2!$J13="","",Spielplan2!$J13)</f>
      </c>
      <c r="H5" s="75">
        <f t="shared" si="0"/>
      </c>
      <c r="I5" s="75">
        <f t="shared" si="1"/>
      </c>
      <c r="K5" s="73" t="str">
        <f>Spielplan2!A6</f>
        <v>A2</v>
      </c>
      <c r="L5" s="19">
        <f>SUM(S5:U5)</f>
        <v>0</v>
      </c>
      <c r="M5" s="19">
        <f>SUM(H5,I9,I11)</f>
        <v>0</v>
      </c>
      <c r="N5" s="15">
        <f>SUM(E5,G9,G11)</f>
        <v>0</v>
      </c>
      <c r="O5" s="15" t="s">
        <v>13</v>
      </c>
      <c r="P5" s="15">
        <f>SUM(G5,E9,E11)</f>
        <v>0</v>
      </c>
      <c r="Q5" s="15">
        <f>N5-P5</f>
        <v>0</v>
      </c>
      <c r="R5" s="21"/>
      <c r="S5" s="11">
        <f>IF(OR(E5="",G5=""),0,1)</f>
        <v>0</v>
      </c>
      <c r="T5" s="11">
        <f>IF(OR(E9="",G9=""),0,1)</f>
        <v>0</v>
      </c>
      <c r="U5" s="11">
        <f>IF(OR(E11="",G11=""),0,1)</f>
        <v>0</v>
      </c>
    </row>
    <row r="6" spans="1:21" ht="12.75">
      <c r="A6" s="18">
        <f>Spielplan2!$B15</f>
        <v>16</v>
      </c>
      <c r="B6" s="18" t="str">
        <f>Spielplan2!$E15</f>
        <v>A4</v>
      </c>
      <c r="C6" s="19" t="s">
        <v>12</v>
      </c>
      <c r="D6" s="20" t="str">
        <f>Spielplan2!$G15</f>
        <v>B4</v>
      </c>
      <c r="E6" s="15">
        <f>IF(Spielplan2!$H15="","",Spielplan2!$H15)</f>
      </c>
      <c r="F6" s="15" t="s">
        <v>13</v>
      </c>
      <c r="G6" s="15">
        <f>IF(Spielplan2!$J15="","",Spielplan2!$J15)</f>
      </c>
      <c r="H6" s="75">
        <f t="shared" si="0"/>
      </c>
      <c r="I6" s="75">
        <f t="shared" si="1"/>
      </c>
      <c r="K6" s="73" t="str">
        <f>Spielplan2!A8</f>
        <v>B2</v>
      </c>
      <c r="L6" s="19">
        <f>SUM(S6:U6)</f>
        <v>0</v>
      </c>
      <c r="M6" s="19">
        <f>SUM(I5,H7,I13)</f>
        <v>0</v>
      </c>
      <c r="N6" s="15">
        <f>SUM(G5,E7,G13)</f>
        <v>0</v>
      </c>
      <c r="O6" s="15" t="s">
        <v>13</v>
      </c>
      <c r="P6" s="15">
        <f>SUM(E5,G7,E13)</f>
        <v>0</v>
      </c>
      <c r="Q6" s="15">
        <f>N6-P6</f>
        <v>0</v>
      </c>
      <c r="R6" s="21"/>
      <c r="S6" s="11">
        <f>IF(OR(E5="",G5=""),0,1)</f>
        <v>0</v>
      </c>
      <c r="T6" s="11">
        <f>IF(OR(E7="",G7=""),0,1)</f>
        <v>0</v>
      </c>
      <c r="U6" s="11">
        <f>IF(OR(E13="",G13=""),0,1)</f>
        <v>0</v>
      </c>
    </row>
    <row r="7" spans="1:18" ht="12.75">
      <c r="A7" s="18">
        <f>Spielplan2!$B16</f>
        <v>17</v>
      </c>
      <c r="B7" s="18" t="str">
        <f>Spielplan2!$E20</f>
        <v>B2</v>
      </c>
      <c r="C7" s="19" t="s">
        <v>12</v>
      </c>
      <c r="D7" s="20" t="str">
        <f>Spielplan2!$G20</f>
        <v>A1</v>
      </c>
      <c r="E7" s="15">
        <f>IF(Spielplan2!$H20="","",Spielplan2!$H20)</f>
      </c>
      <c r="F7" s="15" t="s">
        <v>13</v>
      </c>
      <c r="G7" s="15">
        <f>IF(Spielplan2!$J20="","",Spielplan2!$J20)</f>
      </c>
      <c r="H7" s="75">
        <f t="shared" si="0"/>
      </c>
      <c r="I7" s="75">
        <f t="shared" si="1"/>
      </c>
      <c r="K7" s="13"/>
      <c r="L7" s="19"/>
      <c r="M7" s="19"/>
      <c r="N7" s="15"/>
      <c r="O7" s="15"/>
      <c r="P7" s="15"/>
      <c r="Q7" s="15"/>
      <c r="R7" s="21"/>
    </row>
    <row r="8" spans="1:23" ht="12.75">
      <c r="A8" s="18">
        <f>Spielplan2!$B17</f>
        <v>18</v>
      </c>
      <c r="B8" s="18" t="str">
        <f>Spielplan2!$E22</f>
        <v>B4</v>
      </c>
      <c r="C8" s="19" t="s">
        <v>12</v>
      </c>
      <c r="D8" s="20" t="str">
        <f>Spielplan2!$G22</f>
        <v>A3</v>
      </c>
      <c r="E8" s="15">
        <f>IF(Spielplan2!$H22="","",Spielplan2!$H22)</f>
      </c>
      <c r="F8" s="15" t="s">
        <v>13</v>
      </c>
      <c r="G8" s="15">
        <f>IF(Spielplan2!$J22="","",Spielplan2!$J22)</f>
      </c>
      <c r="H8" s="75">
        <f t="shared" si="0"/>
      </c>
      <c r="I8" s="75">
        <f t="shared" si="1"/>
      </c>
      <c r="K8" s="182" t="s">
        <v>40</v>
      </c>
      <c r="L8" s="182" t="s">
        <v>28</v>
      </c>
      <c r="M8" s="182" t="s">
        <v>1</v>
      </c>
      <c r="N8" s="182" t="s">
        <v>2</v>
      </c>
      <c r="O8" s="182"/>
      <c r="P8" s="182"/>
      <c r="Q8" s="182" t="s">
        <v>29</v>
      </c>
      <c r="V8" s="22"/>
      <c r="W8" s="22"/>
    </row>
    <row r="9" spans="1:23" ht="12.75">
      <c r="A9" s="18">
        <f>Spielplan2!$B18</f>
        <v>19</v>
      </c>
      <c r="B9" s="18" t="str">
        <f>Spielplan2!$E21</f>
        <v>B1</v>
      </c>
      <c r="C9" s="19" t="s">
        <v>12</v>
      </c>
      <c r="D9" s="20" t="str">
        <f>Spielplan2!$G21</f>
        <v>A2</v>
      </c>
      <c r="E9" s="15">
        <f>IF(Spielplan2!$H21="","",Spielplan2!$H21)</f>
      </c>
      <c r="F9" s="15" t="s">
        <v>13</v>
      </c>
      <c r="G9" s="15">
        <f>IF(Spielplan2!$J21="","",Spielplan2!$J21)</f>
      </c>
      <c r="H9" s="75">
        <f t="shared" si="0"/>
      </c>
      <c r="I9" s="75">
        <f t="shared" si="1"/>
      </c>
      <c r="K9" s="182"/>
      <c r="L9" s="182"/>
      <c r="M9" s="182"/>
      <c r="N9" s="182"/>
      <c r="O9" s="182"/>
      <c r="P9" s="182"/>
      <c r="Q9" s="182"/>
      <c r="V9" s="22"/>
      <c r="W9" s="22"/>
    </row>
    <row r="10" spans="1:23" ht="12.75">
      <c r="A10" s="18">
        <f>Spielplan2!$B19</f>
        <v>20</v>
      </c>
      <c r="B10" s="18" t="str">
        <f>Spielplan2!$E19</f>
        <v>B3</v>
      </c>
      <c r="C10" s="19" t="s">
        <v>12</v>
      </c>
      <c r="D10" s="20" t="str">
        <f>Spielplan2!$G19</f>
        <v>A4</v>
      </c>
      <c r="E10" s="15">
        <f>IF(Spielplan2!$H19="","",Spielplan2!$H19)</f>
      </c>
      <c r="F10" s="15" t="s">
        <v>13</v>
      </c>
      <c r="G10" s="15">
        <f>IF(Spielplan2!$J19="","",Spielplan2!$J19)</f>
      </c>
      <c r="H10" s="75">
        <f t="shared" si="0"/>
      </c>
      <c r="I10" s="75">
        <f t="shared" si="1"/>
      </c>
      <c r="K10" s="73" t="str">
        <f>Spielplan2!G2</f>
        <v>A3</v>
      </c>
      <c r="L10" s="19">
        <f>SUM(S10:U10)</f>
        <v>0</v>
      </c>
      <c r="M10" s="19">
        <f>SUM(H4,I8,H12)</f>
        <v>0</v>
      </c>
      <c r="N10" s="15">
        <f>SUM(E4,G8,E12)</f>
        <v>0</v>
      </c>
      <c r="O10" s="15" t="s">
        <v>13</v>
      </c>
      <c r="P10" s="15">
        <f>SUM(G4,E8,G12)</f>
        <v>0</v>
      </c>
      <c r="Q10" s="15">
        <f>N10-P10</f>
        <v>0</v>
      </c>
      <c r="R10" s="23"/>
      <c r="S10" s="11">
        <f>IF(OR(E4="",G4=""),0,1)</f>
        <v>0</v>
      </c>
      <c r="T10" s="11">
        <f>IF(OR(E8="",G8=""),0,1)</f>
        <v>0</v>
      </c>
      <c r="U10" s="11">
        <f>IF(OR(E12="",G12=""),0,1)</f>
        <v>0</v>
      </c>
      <c r="V10" s="24"/>
      <c r="W10" s="24"/>
    </row>
    <row r="11" spans="1:23" ht="12.75">
      <c r="A11" s="18">
        <f>Spielplan2!$B20</f>
        <v>21</v>
      </c>
      <c r="B11" s="18" t="str">
        <f>Spielplan2!$E16</f>
        <v>A1</v>
      </c>
      <c r="C11" s="19" t="s">
        <v>12</v>
      </c>
      <c r="D11" s="20" t="str">
        <f>Spielplan2!$G16</f>
        <v>A2</v>
      </c>
      <c r="E11" s="15">
        <f>IF(Spielplan2!$H16="","",Spielplan2!$H16)</f>
      </c>
      <c r="F11" s="15" t="s">
        <v>13</v>
      </c>
      <c r="G11" s="15">
        <f>IF(Spielplan2!$J16="","",Spielplan2!$J16)</f>
      </c>
      <c r="H11" s="75">
        <f t="shared" si="0"/>
      </c>
      <c r="I11" s="75">
        <f t="shared" si="1"/>
      </c>
      <c r="J11" s="25"/>
      <c r="K11" s="73" t="str">
        <f>Spielplan2!G4</f>
        <v>B3</v>
      </c>
      <c r="L11" s="19">
        <f>SUM(S11:U11)</f>
        <v>0</v>
      </c>
      <c r="M11" s="19">
        <f>SUM(I4,H10,H14)</f>
        <v>0</v>
      </c>
      <c r="N11" s="15">
        <f>SUM(G4,E10,E14)</f>
        <v>0</v>
      </c>
      <c r="O11" s="15" t="s">
        <v>13</v>
      </c>
      <c r="P11" s="15">
        <f>SUM(E4,G10,G14)</f>
        <v>0</v>
      </c>
      <c r="Q11" s="15">
        <f>N11-P11</f>
        <v>0</v>
      </c>
      <c r="R11" s="25"/>
      <c r="S11" s="11">
        <f>IF(OR(E4="",G4=""),0,1)</f>
        <v>0</v>
      </c>
      <c r="T11" s="11">
        <f>IF(OR(E10="",G10=""),0,1)</f>
        <v>0</v>
      </c>
      <c r="U11" s="11">
        <f>IF(OR(E14="",G14=""),0,1)</f>
        <v>0</v>
      </c>
      <c r="V11" s="25"/>
      <c r="W11" s="25"/>
    </row>
    <row r="12" spans="1:21" ht="12.75">
      <c r="A12" s="18">
        <f>Spielplan2!$B21</f>
        <v>22</v>
      </c>
      <c r="B12" s="18" t="str">
        <f>Spielplan2!$E18</f>
        <v>A3</v>
      </c>
      <c r="C12" s="19" t="s">
        <v>12</v>
      </c>
      <c r="D12" s="20" t="str">
        <f>Spielplan2!$G18</f>
        <v>A4</v>
      </c>
      <c r="E12" s="15">
        <f>IF(Spielplan2!$H18="","",Spielplan2!$H18)</f>
      </c>
      <c r="F12" s="15" t="s">
        <v>13</v>
      </c>
      <c r="G12" s="15">
        <f>IF(Spielplan2!$J18="","",Spielplan2!$J18)</f>
      </c>
      <c r="H12" s="75">
        <f t="shared" si="0"/>
      </c>
      <c r="I12" s="75">
        <f t="shared" si="1"/>
      </c>
      <c r="K12" s="73" t="str">
        <f>Spielplan2!G6</f>
        <v>A4</v>
      </c>
      <c r="L12" s="19">
        <f>SUM(S12:U12)</f>
        <v>0</v>
      </c>
      <c r="M12" s="19">
        <f>SUM(H6,I10,I12)</f>
        <v>0</v>
      </c>
      <c r="N12" s="15">
        <f>SUM(E6,G10,G12)</f>
        <v>0</v>
      </c>
      <c r="O12" s="15" t="s">
        <v>13</v>
      </c>
      <c r="P12" s="15">
        <f>SUM(G6,E10,E12)</f>
        <v>0</v>
      </c>
      <c r="Q12" s="15">
        <f>N12-P12</f>
        <v>0</v>
      </c>
      <c r="S12" s="11">
        <f>IF(OR(E6="",G6=""),0,1)</f>
        <v>0</v>
      </c>
      <c r="T12" s="11">
        <f>IF(OR(E10="",G10=""),0,1)</f>
        <v>0</v>
      </c>
      <c r="U12" s="11">
        <f>IF(OR(E12="",G12=""),0,1)</f>
        <v>0</v>
      </c>
    </row>
    <row r="13" spans="1:21" ht="12.75">
      <c r="A13" s="18">
        <f>Spielplan2!$B22</f>
        <v>23</v>
      </c>
      <c r="B13" s="18" t="str">
        <f>Spielplan2!$E17</f>
        <v>B1</v>
      </c>
      <c r="C13" s="19" t="s">
        <v>12</v>
      </c>
      <c r="D13" s="20" t="str">
        <f>Spielplan2!$G17</f>
        <v>B2</v>
      </c>
      <c r="E13" s="15">
        <f>IF(Spielplan2!$H17="","",Spielplan2!$H17)</f>
      </c>
      <c r="F13" s="15" t="s">
        <v>13</v>
      </c>
      <c r="G13" s="15">
        <f>IF(Spielplan2!$J17="","",Spielplan2!$J17)</f>
      </c>
      <c r="H13" s="75">
        <f t="shared" si="0"/>
      </c>
      <c r="I13" s="75">
        <f t="shared" si="1"/>
      </c>
      <c r="K13" s="73" t="str">
        <f>Spielplan2!G8</f>
        <v>B4</v>
      </c>
      <c r="L13" s="19">
        <f>SUM(S13:U13)</f>
        <v>0</v>
      </c>
      <c r="M13" s="19">
        <f>SUM(I6,I14,H8)</f>
        <v>0</v>
      </c>
      <c r="N13" s="15">
        <f>SUM(G6,G14,E8)</f>
        <v>0</v>
      </c>
      <c r="O13" s="15" t="s">
        <v>13</v>
      </c>
      <c r="P13" s="15">
        <f>SUM(E6,E14,G8)</f>
        <v>0</v>
      </c>
      <c r="Q13" s="15">
        <f>N13-P13</f>
        <v>0</v>
      </c>
      <c r="S13" s="11">
        <f>IF(OR(E6="",G6=""),0,1)</f>
        <v>0</v>
      </c>
      <c r="T13" s="11">
        <f>IF(OR(E8="",G8=""),0,1)</f>
        <v>0</v>
      </c>
      <c r="U13" s="11">
        <f>IF(OR(E14="",G14=""),0,1)</f>
        <v>0</v>
      </c>
    </row>
    <row r="14" spans="1:17" ht="15.75" customHeight="1">
      <c r="A14" s="18">
        <f>Spielplan2!$B23</f>
        <v>24</v>
      </c>
      <c r="B14" s="18" t="str">
        <f>Spielplan2!$E23</f>
        <v>B3</v>
      </c>
      <c r="C14" s="19" t="s">
        <v>12</v>
      </c>
      <c r="D14" s="20" t="str">
        <f>Spielplan2!$G23</f>
        <v>B4</v>
      </c>
      <c r="E14" s="15">
        <f>IF(Spielplan2!$H23="","",Spielplan2!$H23)</f>
      </c>
      <c r="F14" s="15" t="s">
        <v>13</v>
      </c>
      <c r="G14" s="15">
        <f>IF(Spielplan2!$J23="","",Spielplan2!$J23)</f>
      </c>
      <c r="H14" s="75">
        <f t="shared" si="0"/>
      </c>
      <c r="I14" s="75">
        <f t="shared" si="1"/>
      </c>
      <c r="K14" s="13"/>
      <c r="L14" s="19"/>
      <c r="M14" s="19"/>
      <c r="N14" s="15"/>
      <c r="O14" s="15"/>
      <c r="P14" s="15"/>
      <c r="Q14" s="15"/>
    </row>
    <row r="15" spans="1:23" ht="12.75" customHeight="1">
      <c r="A15" s="18"/>
      <c r="B15" s="18"/>
      <c r="C15" s="19"/>
      <c r="D15" s="20"/>
      <c r="E15" s="15"/>
      <c r="F15" s="15"/>
      <c r="G15" s="15"/>
      <c r="K15" s="182"/>
      <c r="L15" s="182"/>
      <c r="M15" s="182"/>
      <c r="N15" s="182"/>
      <c r="O15" s="182"/>
      <c r="P15" s="182"/>
      <c r="Q15" s="182"/>
      <c r="V15" s="22"/>
      <c r="W15" s="22"/>
    </row>
    <row r="16" spans="1:23" ht="12.75" customHeight="1">
      <c r="A16" s="18"/>
      <c r="K16" s="182"/>
      <c r="L16" s="182"/>
      <c r="M16" s="182"/>
      <c r="N16" s="182"/>
      <c r="O16" s="182"/>
      <c r="P16" s="182"/>
      <c r="Q16" s="182"/>
      <c r="V16" s="22"/>
      <c r="W16" s="22"/>
    </row>
    <row r="17" spans="1:23" ht="15.75" customHeight="1">
      <c r="A17" s="18"/>
      <c r="K17" s="128"/>
      <c r="L17" s="19"/>
      <c r="M17" s="19"/>
      <c r="N17" s="15"/>
      <c r="O17" s="15"/>
      <c r="P17" s="15"/>
      <c r="Q17" s="15"/>
      <c r="R17" s="23"/>
      <c r="V17" s="24"/>
      <c r="W17" s="24"/>
    </row>
    <row r="18" spans="1:23" ht="12.75">
      <c r="A18" s="18"/>
      <c r="K18" s="128"/>
      <c r="L18" s="19"/>
      <c r="M18" s="19"/>
      <c r="N18" s="15"/>
      <c r="O18" s="15"/>
      <c r="P18" s="15"/>
      <c r="Q18" s="15"/>
      <c r="R18" s="25"/>
      <c r="V18" s="25"/>
      <c r="W18" s="25"/>
    </row>
    <row r="19" spans="1:17" ht="12.75">
      <c r="A19" s="18"/>
      <c r="K19" s="128"/>
      <c r="L19" s="19"/>
      <c r="M19" s="19"/>
      <c r="N19" s="15"/>
      <c r="O19" s="15"/>
      <c r="P19" s="15"/>
      <c r="Q19" s="15"/>
    </row>
    <row r="20" spans="1:17" ht="12.75">
      <c r="A20" s="18"/>
      <c r="K20" s="128"/>
      <c r="L20" s="19"/>
      <c r="M20" s="19"/>
      <c r="N20" s="15"/>
      <c r="O20" s="15"/>
      <c r="P20" s="15"/>
      <c r="Q20" s="15"/>
    </row>
    <row r="21" ht="12.75">
      <c r="A21" s="18"/>
    </row>
    <row r="22" spans="1:23" ht="12.75">
      <c r="A22" s="18"/>
      <c r="W22" s="22"/>
    </row>
    <row r="23" spans="1:23" ht="12.75">
      <c r="A23" s="18"/>
      <c r="W23" s="22"/>
    </row>
    <row r="24" spans="1:23" ht="12.75">
      <c r="A24" s="18"/>
      <c r="W24" s="24"/>
    </row>
    <row r="25" spans="1:23" ht="12.75">
      <c r="A25" s="18"/>
      <c r="W25" s="25"/>
    </row>
    <row r="26" spans="1:10" ht="12.75">
      <c r="A26" s="18"/>
      <c r="J26" s="26"/>
    </row>
    <row r="27" ht="12.75">
      <c r="A27" s="18"/>
    </row>
  </sheetData>
  <sheetProtection/>
  <mergeCells count="12">
    <mergeCell ref="M8:M9"/>
    <mergeCell ref="N8:P9"/>
    <mergeCell ref="E2:G2"/>
    <mergeCell ref="N2:P2"/>
    <mergeCell ref="Q8:Q9"/>
    <mergeCell ref="K15:K16"/>
    <mergeCell ref="L15:L16"/>
    <mergeCell ref="M15:M16"/>
    <mergeCell ref="N15:P16"/>
    <mergeCell ref="Q15:Q16"/>
    <mergeCell ref="K8:K9"/>
    <mergeCell ref="L8:L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ignoredErrors>
    <ignoredError sqref="S11:T11 S12 S4:T4 S5" 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Eugen Wickenhäuser</cp:lastModifiedBy>
  <cp:lastPrinted>2010-04-18T17:27:36Z</cp:lastPrinted>
  <dcterms:created xsi:type="dcterms:W3CDTF">1999-01-27T19:57:19Z</dcterms:created>
  <dcterms:modified xsi:type="dcterms:W3CDTF">2010-05-03T11:38:05Z</dcterms:modified>
  <cp:category/>
  <cp:version/>
  <cp:contentType/>
  <cp:contentStatus/>
</cp:coreProperties>
</file>