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896" windowHeight="0" activeTab="1"/>
  </bookViews>
  <sheets>
    <sheet name="Vorgaben" sheetId="1" r:id="rId1"/>
    <sheet name="1 Gruppe 5 Mannschaften" sheetId="2" r:id="rId2"/>
    <sheet name="Rechnen" sheetId="3" state="hidden" r:id="rId3"/>
  </sheets>
  <definedNames>
    <definedName name="_xlnm.Print_Area" localSheetId="1">'1 Gruppe 5 Mannschaften'!$A$3:$K$30</definedName>
    <definedName name="_xlnm.Print_Area" localSheetId="0">'Vorgaben'!$A$1:$A$7</definedName>
  </definedNames>
  <calcPr fullCalcOnLoad="1"/>
</workbook>
</file>

<file path=xl/comments1.xml><?xml version="1.0" encoding="utf-8"?>
<comments xmlns="http://schemas.openxmlformats.org/spreadsheetml/2006/main">
  <authors>
    <author>Wickie</author>
  </authors>
  <commentList>
    <comment ref="B1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Die Mannschaftsnamen bitte in die entsprechende Gruppe eintragen. Diese werden im Spielplan übernommen.
Ebenso die Vorgaben für Zeiten (Turnierbeginn, Spielzeit, Pausen etc.)</t>
        </r>
      </text>
    </comment>
    <comment ref="C3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bitte die Spielzeit in hh:mm eintragen -wird dann im Zeitplan übernommen.</t>
        </r>
      </text>
    </comment>
    <comment ref="C5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bitte die gewünschte Pause zwischen den Spielen eintragen
Format hh:mm
Vorgabe 1 Minute (00:01). Damit kann der Zeitverlust -Mannschaften runter und auf das Spielfeld- ausgeglichen werden.</t>
        </r>
      </text>
    </comment>
    <comment ref="C8" authorId="0">
      <text>
        <r>
          <rPr>
            <b/>
            <sz val="8"/>
            <rFont val="Tahoma"/>
            <family val="0"/>
          </rPr>
          <t>Wickie:</t>
        </r>
        <r>
          <rPr>
            <sz val="8"/>
            <rFont val="Tahoma"/>
            <family val="0"/>
          </rPr>
          <t xml:space="preserve">
hier Uhrzeit Beginn des 1. Spiels eintragen im Format hh:mm</t>
        </r>
      </text>
    </comment>
  </commentList>
</comments>
</file>

<file path=xl/sharedStrings.xml><?xml version="1.0" encoding="utf-8"?>
<sst xmlns="http://schemas.openxmlformats.org/spreadsheetml/2006/main" count="104" uniqueCount="38">
  <si>
    <t>Pkte</t>
  </si>
  <si>
    <t>Zeit</t>
  </si>
  <si>
    <t>Spiel Nr.</t>
  </si>
  <si>
    <t>Ergebnis</t>
  </si>
  <si>
    <t>-</t>
  </si>
  <si>
    <t>:</t>
  </si>
  <si>
    <t>Mannschaft</t>
  </si>
  <si>
    <t>Mannschaften</t>
  </si>
  <si>
    <t>Tore</t>
  </si>
  <si>
    <t>Punkte Mann-schaft 1</t>
  </si>
  <si>
    <t>Punkte Mann-schaft 2</t>
  </si>
  <si>
    <t>M01</t>
  </si>
  <si>
    <t>M02</t>
  </si>
  <si>
    <t>M03</t>
  </si>
  <si>
    <t>M04</t>
  </si>
  <si>
    <t>M05</t>
  </si>
  <si>
    <t>Tordifferenz</t>
  </si>
  <si>
    <t>Platz</t>
  </si>
  <si>
    <t>1. Spiel</t>
  </si>
  <si>
    <t>2. Spiel</t>
  </si>
  <si>
    <t>3. Spiel</t>
  </si>
  <si>
    <t>4. Spiel</t>
  </si>
  <si>
    <t>Spiel</t>
  </si>
  <si>
    <t>Punkte Mann-schaft Heim</t>
  </si>
  <si>
    <t>Punkte Mann-schaft Gast</t>
  </si>
  <si>
    <t>Spiele</t>
  </si>
  <si>
    <t>Diff.</t>
  </si>
  <si>
    <t>Summe aller Spiele der Gruppe</t>
  </si>
  <si>
    <t>Gruppe</t>
  </si>
  <si>
    <t>Vorgaben</t>
  </si>
  <si>
    <t>Spielzeit</t>
  </si>
  <si>
    <t>hh:mm</t>
  </si>
  <si>
    <t>Dauer:</t>
  </si>
  <si>
    <t>(Vorrunde)</t>
  </si>
  <si>
    <t>Pause:</t>
  </si>
  <si>
    <t>(zwischen den Spielen)</t>
  </si>
  <si>
    <t>Turnier</t>
  </si>
  <si>
    <t>beginn: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</si>
</sst>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000000000000000000000"/>
    <numFmt numFmtId="173" formatCode="h:mm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hh]:mm"/>
    <numFmt numFmtId="178" formatCode="dddd\ dd/mmmm/yyyy"/>
    <numFmt numFmtId="179" formatCode="ddd\ dd/mm/yy"/>
    <numFmt numFmtId="180" formatCode="ddd\ dd/mm/yyyy"/>
    <numFmt numFmtId="181" formatCode="mmm\ yyyy"/>
    <numFmt numFmtId="182" formatCode="d/m"/>
    <numFmt numFmtId="183" formatCode="\+General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5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53"/>
      <name val="Arial"/>
      <family val="2"/>
    </font>
    <font>
      <b/>
      <sz val="11"/>
      <color indexed="6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/>
      <protection/>
    </xf>
    <xf numFmtId="2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vertical="top"/>
    </xf>
    <xf numFmtId="20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20" fontId="12" fillId="35" borderId="0" xfId="0" applyNumberFormat="1" applyFont="1" applyFill="1" applyAlignment="1" applyProtection="1">
      <alignment horizontal="center"/>
      <protection locked="0"/>
    </xf>
    <xf numFmtId="20" fontId="12" fillId="36" borderId="0" xfId="0" applyNumberFormat="1" applyFont="1" applyFill="1" applyAlignment="1" applyProtection="1">
      <alignment horizontal="center"/>
      <protection locked="0"/>
    </xf>
    <xf numFmtId="20" fontId="12" fillId="37" borderId="0" xfId="0" applyNumberFormat="1" applyFont="1" applyFill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left" vertical="center"/>
      <protection/>
    </xf>
    <xf numFmtId="0" fontId="5" fillId="33" borderId="17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/>
      <protection/>
    </xf>
    <xf numFmtId="0" fontId="0" fillId="33" borderId="0" xfId="0" applyFont="1" applyFill="1" applyAlignment="1">
      <alignment horizontal="left" vertical="top"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/>
      <protection/>
    </xf>
    <xf numFmtId="0" fontId="11" fillId="0" borderId="11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wrapText="1"/>
      <protection locked="0"/>
    </xf>
    <xf numFmtId="173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wrapText="1"/>
      <protection/>
    </xf>
    <xf numFmtId="0" fontId="1" fillId="33" borderId="18" xfId="0" applyFont="1" applyFill="1" applyBorder="1" applyAlignment="1" applyProtection="1">
      <alignment horizontal="center" wrapText="1"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17" fillId="38" borderId="19" xfId="0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7" fillId="33" borderId="18" xfId="0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top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D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8515625" style="37" customWidth="1"/>
    <col min="2" max="2" width="10.421875" style="33" customWidth="1"/>
    <col min="3" max="3" width="8.57421875" style="33" customWidth="1"/>
    <col min="4" max="4" width="5.421875" style="33" customWidth="1"/>
    <col min="5" max="16384" width="11.421875" style="33" customWidth="1"/>
  </cols>
  <sheetData>
    <row r="1" spans="1:4" s="31" customFormat="1" ht="33" customHeight="1">
      <c r="A1" s="30" t="s">
        <v>7</v>
      </c>
      <c r="B1" s="71" t="s">
        <v>29</v>
      </c>
      <c r="C1" s="72"/>
      <c r="D1" s="72"/>
    </row>
    <row r="2" spans="1:3" ht="18" customHeight="1">
      <c r="A2" s="32" t="s">
        <v>11</v>
      </c>
      <c r="B2" s="33" t="s">
        <v>30</v>
      </c>
      <c r="C2" s="34" t="s">
        <v>31</v>
      </c>
    </row>
    <row r="3" spans="1:3" ht="18" customHeight="1">
      <c r="A3" s="32" t="s">
        <v>12</v>
      </c>
      <c r="B3" s="33" t="s">
        <v>32</v>
      </c>
      <c r="C3" s="41">
        <v>0.009722222222222222</v>
      </c>
    </row>
    <row r="4" spans="1:2" ht="18" customHeight="1">
      <c r="A4" s="32" t="s">
        <v>13</v>
      </c>
      <c r="B4" s="33" t="s">
        <v>33</v>
      </c>
    </row>
    <row r="5" spans="1:3" ht="18" customHeight="1">
      <c r="A5" s="32" t="s">
        <v>14</v>
      </c>
      <c r="B5" s="33" t="s">
        <v>34</v>
      </c>
      <c r="C5" s="42">
        <v>0.0006944444444444445</v>
      </c>
    </row>
    <row r="6" spans="1:3" ht="14.25" customHeight="1">
      <c r="A6" s="32" t="s">
        <v>15</v>
      </c>
      <c r="B6" s="35" t="s">
        <v>35</v>
      </c>
      <c r="C6" s="36"/>
    </row>
    <row r="7" spans="1:2" ht="14.25" customHeight="1">
      <c r="A7" s="33"/>
      <c r="B7" s="33" t="s">
        <v>36</v>
      </c>
    </row>
    <row r="8" spans="2:3" ht="18" customHeight="1">
      <c r="B8" s="51" t="s">
        <v>37</v>
      </c>
      <c r="C8" s="43">
        <v>0.375</v>
      </c>
    </row>
    <row r="9" ht="18" customHeight="1"/>
    <row r="10" ht="18" customHeight="1"/>
    <row r="11" ht="18" customHeight="1"/>
    <row r="12" ht="18" customHeight="1"/>
    <row r="13" ht="18" customHeight="1"/>
  </sheetData>
  <sheetProtection password="E760" sheet="1" objects="1" scenarios="1"/>
  <mergeCells count="1">
    <mergeCell ref="B1:D1"/>
  </mergeCells>
  <printOptions/>
  <pageMargins left="0.53" right="0.16" top="0.9" bottom="0.19" header="0.33" footer="0.13"/>
  <pageSetup horizontalDpi="300" verticalDpi="300" orientation="portrait" paperSize="9" r:id="rId3"/>
  <headerFooter alignWithMargins="0">
    <oddHeader>&amp;LPolizeirevier
Heidelberg-Süd&amp;C&amp;"Arial,Fett"&amp;14&amp;ESommerturnier 2003
Spielplan
&amp;R03. Juli 2003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Q30"/>
  <sheetViews>
    <sheetView tabSelected="1" zoomScale="90" zoomScaleNormal="90" zoomScalePageLayoutView="0" workbookViewId="0" topLeftCell="A1">
      <selection activeCell="I10" sqref="I10:K10"/>
    </sheetView>
  </sheetViews>
  <sheetFormatPr defaultColWidth="11.421875" defaultRowHeight="12.75"/>
  <cols>
    <col min="1" max="1" width="9.7109375" style="3" customWidth="1"/>
    <col min="2" max="2" width="6.28125" style="5" customWidth="1"/>
    <col min="3" max="3" width="23.7109375" style="2" customWidth="1"/>
    <col min="4" max="4" width="5.7109375" style="2" customWidth="1"/>
    <col min="5" max="5" width="4.7109375" style="2" customWidth="1"/>
    <col min="6" max="6" width="2.140625" style="2" customWidth="1"/>
    <col min="7" max="7" width="4.7109375" style="3" customWidth="1"/>
    <col min="8" max="8" width="23.7109375" style="2" customWidth="1"/>
    <col min="9" max="9" width="6.140625" style="3" customWidth="1"/>
    <col min="10" max="10" width="2.8515625" style="2" customWidth="1"/>
    <col min="11" max="11" width="6.421875" style="2" customWidth="1"/>
    <col min="12" max="12" width="8.00390625" style="3" hidden="1" customWidth="1"/>
    <col min="13" max="13" width="7.421875" style="3" hidden="1" customWidth="1"/>
    <col min="14" max="16384" width="11.421875" style="3" customWidth="1"/>
  </cols>
  <sheetData>
    <row r="1" spans="1:17" ht="20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N1" s="44"/>
      <c r="O1" s="44"/>
      <c r="P1" s="44"/>
      <c r="Q1" s="44"/>
    </row>
    <row r="2" spans="1:17" ht="35.25" customHeight="1">
      <c r="A2" s="44"/>
      <c r="B2" s="29"/>
      <c r="C2" s="45"/>
      <c r="D2" s="45"/>
      <c r="E2" s="45"/>
      <c r="F2" s="45"/>
      <c r="G2" s="44"/>
      <c r="H2" s="45"/>
      <c r="I2" s="44"/>
      <c r="J2" s="45"/>
      <c r="K2" s="44"/>
      <c r="L2" s="44"/>
      <c r="M2" s="44"/>
      <c r="N2" s="44"/>
      <c r="O2" s="44"/>
      <c r="P2" s="44"/>
      <c r="Q2" s="44"/>
    </row>
    <row r="3" spans="1:17" s="1" customFormat="1" ht="36.75" customHeight="1">
      <c r="A3" s="48" t="s">
        <v>17</v>
      </c>
      <c r="B3" s="78" t="s">
        <v>7</v>
      </c>
      <c r="C3" s="78"/>
      <c r="D3" s="48" t="s">
        <v>0</v>
      </c>
      <c r="E3" s="78" t="s">
        <v>8</v>
      </c>
      <c r="F3" s="78"/>
      <c r="G3" s="78"/>
      <c r="H3" s="49" t="s">
        <v>16</v>
      </c>
      <c r="I3" s="50" t="s">
        <v>25</v>
      </c>
      <c r="J3" s="44"/>
      <c r="K3" s="44"/>
      <c r="L3" s="44"/>
      <c r="M3" s="44"/>
      <c r="N3" s="44"/>
      <c r="O3" s="44"/>
      <c r="P3" s="44"/>
      <c r="Q3" s="44"/>
    </row>
    <row r="4" spans="1:17" ht="15">
      <c r="A4" s="52">
        <f>IF(Rechnen!$W$3=0,"",1)</f>
      </c>
      <c r="B4" s="46" t="str">
        <f>Vorgaben!A2</f>
        <v>M01</v>
      </c>
      <c r="C4" s="38"/>
      <c r="D4" s="39">
        <f>IF(Rechnen!$L3=0,"",Rechnen!M3)</f>
      </c>
      <c r="E4" s="53">
        <f>IF(Rechnen!$L3=0,"",Rechnen!N3)</f>
      </c>
      <c r="F4" s="40" t="s">
        <v>5</v>
      </c>
      <c r="G4" s="53">
        <f>IF(Rechnen!$L3=0,"",Rechnen!P3)</f>
      </c>
      <c r="H4" s="54">
        <f>IF(Rechnen!$L3=0,"",(E4-G4))</f>
      </c>
      <c r="I4" s="56">
        <f>IF(Rechnen!$L3=0,"",Rechnen!L3)</f>
      </c>
      <c r="J4" s="44"/>
      <c r="K4" s="44"/>
      <c r="L4" s="44"/>
      <c r="M4" s="44"/>
      <c r="N4" s="44"/>
      <c r="O4" s="44"/>
      <c r="P4" s="44"/>
      <c r="Q4" s="44"/>
    </row>
    <row r="5" spans="1:17" ht="15">
      <c r="A5" s="52">
        <f>IF(Rechnen!$W$3=0,"",2)</f>
      </c>
      <c r="B5" s="47" t="str">
        <f>Vorgaben!A3</f>
        <v>M02</v>
      </c>
      <c r="C5" s="28"/>
      <c r="D5" s="6">
        <f>IF(Rechnen!$L4=0,"",Rechnen!M4)</f>
      </c>
      <c r="E5" s="53">
        <f>IF(Rechnen!$L4=0,"",Rechnen!N4)</f>
      </c>
      <c r="F5" s="7" t="s">
        <v>5</v>
      </c>
      <c r="G5" s="53">
        <f>IF(Rechnen!$L4=0,"",Rechnen!P4)</f>
      </c>
      <c r="H5" s="55">
        <f>IF(Rechnen!$L4=0,"",(E5-G5))</f>
      </c>
      <c r="I5" s="57">
        <f>IF(Rechnen!$L4=0,"",Rechnen!L4)</f>
      </c>
      <c r="J5" s="44"/>
      <c r="K5" s="44"/>
      <c r="L5" s="44"/>
      <c r="M5" s="44"/>
      <c r="N5" s="44"/>
      <c r="O5" s="44"/>
      <c r="P5" s="44"/>
      <c r="Q5" s="44"/>
    </row>
    <row r="6" spans="1:17" ht="15">
      <c r="A6" s="52">
        <f>IF(Rechnen!$W$3=0,"",3)</f>
      </c>
      <c r="B6" s="47" t="str">
        <f>Vorgaben!A4</f>
        <v>M03</v>
      </c>
      <c r="C6" s="28"/>
      <c r="D6" s="6">
        <f>IF(Rechnen!$L5=0,"",Rechnen!M5)</f>
      </c>
      <c r="E6" s="53">
        <f>IF(Rechnen!$L5=0,"",Rechnen!N5)</f>
      </c>
      <c r="F6" s="7" t="s">
        <v>5</v>
      </c>
      <c r="G6" s="53">
        <f>IF(Rechnen!$L5=0,"",Rechnen!P5)</f>
      </c>
      <c r="H6" s="55">
        <f>IF(Rechnen!$L5=0,"",(E6-G6))</f>
      </c>
      <c r="I6" s="57">
        <f>IF(Rechnen!$L5=0,"",Rechnen!L5)</f>
      </c>
      <c r="J6" s="44"/>
      <c r="K6" s="44"/>
      <c r="L6" s="44"/>
      <c r="M6" s="44"/>
      <c r="N6" s="44"/>
      <c r="O6" s="44"/>
      <c r="P6" s="44"/>
      <c r="Q6" s="44"/>
    </row>
    <row r="7" spans="1:17" ht="15">
      <c r="A7" s="52">
        <f>IF(Rechnen!$W$3=0,"",4)</f>
      </c>
      <c r="B7" s="47" t="str">
        <f>Vorgaben!A5</f>
        <v>M04</v>
      </c>
      <c r="C7" s="28"/>
      <c r="D7" s="6">
        <f>IF(Rechnen!$L6=0,"",Rechnen!M6)</f>
      </c>
      <c r="E7" s="53">
        <f>IF(Rechnen!$L6=0,"",Rechnen!N6)</f>
      </c>
      <c r="F7" s="7" t="s">
        <v>5</v>
      </c>
      <c r="G7" s="53">
        <f>IF(Rechnen!$L6=0,"",Rechnen!P6)</f>
      </c>
      <c r="H7" s="55">
        <f>IF(Rechnen!$L6=0,"",(E7-G7))</f>
      </c>
      <c r="I7" s="57">
        <f>IF(Rechnen!$L6=0,"",Rechnen!L6)</f>
      </c>
      <c r="J7" s="44"/>
      <c r="K7" s="44"/>
      <c r="L7" s="44"/>
      <c r="M7" s="44"/>
      <c r="N7" s="44"/>
      <c r="O7" s="44"/>
      <c r="P7" s="44"/>
      <c r="Q7" s="44"/>
    </row>
    <row r="8" spans="1:17" ht="15">
      <c r="A8" s="52">
        <f>IF(Rechnen!$W$3=0,"",5)</f>
      </c>
      <c r="B8" s="47" t="str">
        <f>Vorgaben!A6</f>
        <v>M05</v>
      </c>
      <c r="C8" s="28"/>
      <c r="D8" s="6">
        <f>IF(Rechnen!$L7=0,"",Rechnen!M7)</f>
      </c>
      <c r="E8" s="53">
        <f>IF(Rechnen!$L7=0,"",Rechnen!N7)</f>
      </c>
      <c r="F8" s="7" t="s">
        <v>5</v>
      </c>
      <c r="G8" s="53">
        <f>IF(Rechnen!$L7=0,"",Rechnen!P7)</f>
      </c>
      <c r="H8" s="55">
        <f>IF(Rechnen!$L7=0,"",(E8-G8))</f>
      </c>
      <c r="I8" s="57">
        <f>IF(Rechnen!$L7=0,"",Rechnen!L7)</f>
      </c>
      <c r="J8" s="44"/>
      <c r="K8" s="44"/>
      <c r="L8" s="44"/>
      <c r="M8" s="44"/>
      <c r="N8" s="44"/>
      <c r="O8" s="44"/>
      <c r="P8" s="44"/>
      <c r="Q8" s="44"/>
    </row>
    <row r="9" spans="1:17" ht="1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N9" s="44"/>
      <c r="O9" s="44"/>
      <c r="P9" s="44"/>
      <c r="Q9" s="44"/>
    </row>
    <row r="10" spans="1:17" s="4" customFormat="1" ht="69.75" customHeight="1" thickBot="1">
      <c r="A10" s="68" t="s">
        <v>1</v>
      </c>
      <c r="B10" s="69" t="s">
        <v>2</v>
      </c>
      <c r="C10" s="76" t="s">
        <v>6</v>
      </c>
      <c r="D10" s="76"/>
      <c r="E10" s="70"/>
      <c r="F10" s="70"/>
      <c r="G10" s="76" t="s">
        <v>6</v>
      </c>
      <c r="H10" s="76"/>
      <c r="I10" s="75" t="s">
        <v>3</v>
      </c>
      <c r="J10" s="75"/>
      <c r="K10" s="75"/>
      <c r="L10" s="61" t="s">
        <v>9</v>
      </c>
      <c r="M10" s="61" t="s">
        <v>10</v>
      </c>
      <c r="N10" s="44"/>
      <c r="O10" s="44"/>
      <c r="P10" s="44"/>
      <c r="Q10" s="44"/>
    </row>
    <row r="11" spans="1:17" ht="24.75" customHeight="1" thickTop="1">
      <c r="A11" s="62">
        <f>Vorgaben!$C$8</f>
        <v>0.375</v>
      </c>
      <c r="B11" s="63">
        <v>1</v>
      </c>
      <c r="C11" s="74" t="str">
        <f>Vorgaben!A3</f>
        <v>M02</v>
      </c>
      <c r="D11" s="74"/>
      <c r="E11" s="73" t="s">
        <v>4</v>
      </c>
      <c r="F11" s="73" t="s">
        <v>4</v>
      </c>
      <c r="G11" s="77" t="str">
        <f>Vorgaben!A2</f>
        <v>M01</v>
      </c>
      <c r="H11" s="77"/>
      <c r="I11" s="67"/>
      <c r="J11" s="29" t="s">
        <v>5</v>
      </c>
      <c r="K11" s="67"/>
      <c r="L11" s="65">
        <f aca="true" t="shared" si="0" ref="L11:L20">IF(OR($I11="",$K11=""),"",IF($I11&lt;$K11,0,IF($I11&gt;$K11,3,1)))</f>
      </c>
      <c r="M11" s="65">
        <f aca="true" t="shared" si="1" ref="M11:M20">IF(OR($I11="",$K11=""),"",IF($K11&lt;$I11,0,IF($K11&gt;$I11,3,1)))</f>
      </c>
      <c r="N11" s="44"/>
      <c r="O11" s="44"/>
      <c r="P11" s="44"/>
      <c r="Q11" s="44"/>
    </row>
    <row r="12" spans="1:17" ht="24.75" customHeight="1">
      <c r="A12" s="62">
        <f>A11+Vorgaben!$C$3+Vorgaben!$C$5</f>
        <v>0.3854166666666667</v>
      </c>
      <c r="B12" s="63">
        <v>2</v>
      </c>
      <c r="C12" s="74" t="str">
        <f>Vorgaben!A4</f>
        <v>M03</v>
      </c>
      <c r="D12" s="74"/>
      <c r="E12" s="73" t="s">
        <v>4</v>
      </c>
      <c r="F12" s="73" t="s">
        <v>4</v>
      </c>
      <c r="G12" s="77" t="str">
        <f>Vorgaben!A5</f>
        <v>M04</v>
      </c>
      <c r="H12" s="77"/>
      <c r="I12" s="64"/>
      <c r="J12" s="29" t="s">
        <v>5</v>
      </c>
      <c r="K12" s="64"/>
      <c r="L12" s="65">
        <f t="shared" si="0"/>
      </c>
      <c r="M12" s="65">
        <f t="shared" si="1"/>
      </c>
      <c r="N12" s="44"/>
      <c r="O12" s="44"/>
      <c r="P12" s="44"/>
      <c r="Q12" s="44"/>
    </row>
    <row r="13" spans="1:17" ht="24.75" customHeight="1">
      <c r="A13" s="62">
        <f>A12+Vorgaben!$C$3+Vorgaben!$C$5</f>
        <v>0.39583333333333337</v>
      </c>
      <c r="B13" s="63">
        <v>3</v>
      </c>
      <c r="C13" s="74" t="str">
        <f>Vorgaben!A6</f>
        <v>M05</v>
      </c>
      <c r="D13" s="74"/>
      <c r="E13" s="73" t="s">
        <v>4</v>
      </c>
      <c r="F13" s="73" t="s">
        <v>4</v>
      </c>
      <c r="G13" s="77" t="str">
        <f>Vorgaben!A2</f>
        <v>M01</v>
      </c>
      <c r="H13" s="77"/>
      <c r="I13" s="64"/>
      <c r="J13" s="29" t="s">
        <v>5</v>
      </c>
      <c r="K13" s="64"/>
      <c r="L13" s="65">
        <f t="shared" si="0"/>
      </c>
      <c r="M13" s="65">
        <f t="shared" si="1"/>
      </c>
      <c r="N13" s="44"/>
      <c r="O13" s="44"/>
      <c r="P13" s="44"/>
      <c r="Q13" s="44"/>
    </row>
    <row r="14" spans="1:17" ht="24.75" customHeight="1">
      <c r="A14" s="62">
        <f>A13+Vorgaben!$C$3+Vorgaben!$C$5</f>
        <v>0.40625000000000006</v>
      </c>
      <c r="B14" s="63">
        <v>4</v>
      </c>
      <c r="C14" s="74" t="str">
        <f>Vorgaben!A3</f>
        <v>M02</v>
      </c>
      <c r="D14" s="74"/>
      <c r="E14" s="73" t="s">
        <v>4</v>
      </c>
      <c r="F14" s="73" t="s">
        <v>4</v>
      </c>
      <c r="G14" s="77" t="str">
        <f>Vorgaben!A4</f>
        <v>M03</v>
      </c>
      <c r="H14" s="77"/>
      <c r="I14" s="64"/>
      <c r="J14" s="29" t="s">
        <v>5</v>
      </c>
      <c r="K14" s="64"/>
      <c r="L14" s="65">
        <f t="shared" si="0"/>
      </c>
      <c r="M14" s="65">
        <f t="shared" si="1"/>
      </c>
      <c r="N14" s="44"/>
      <c r="O14" s="44"/>
      <c r="P14" s="44"/>
      <c r="Q14" s="44"/>
    </row>
    <row r="15" spans="1:17" ht="24.75" customHeight="1">
      <c r="A15" s="62">
        <f>A14+Vorgaben!$C$3+Vorgaben!$C$5</f>
        <v>0.41666666666666674</v>
      </c>
      <c r="B15" s="63">
        <v>5</v>
      </c>
      <c r="C15" s="74" t="str">
        <f>Vorgaben!A6</f>
        <v>M05</v>
      </c>
      <c r="D15" s="74"/>
      <c r="E15" s="73" t="s">
        <v>4</v>
      </c>
      <c r="F15" s="73" t="s">
        <v>4</v>
      </c>
      <c r="G15" s="77" t="str">
        <f>Vorgaben!A5</f>
        <v>M04</v>
      </c>
      <c r="H15" s="77"/>
      <c r="I15" s="64"/>
      <c r="J15" s="29" t="s">
        <v>5</v>
      </c>
      <c r="K15" s="64"/>
      <c r="L15" s="65">
        <f t="shared" si="0"/>
      </c>
      <c r="M15" s="65">
        <f t="shared" si="1"/>
      </c>
      <c r="N15" s="44"/>
      <c r="O15" s="44"/>
      <c r="P15" s="44"/>
      <c r="Q15" s="44"/>
    </row>
    <row r="16" spans="1:17" ht="24.75" customHeight="1">
      <c r="A16" s="62">
        <f>A15+Vorgaben!$C$3+Vorgaben!$C$5</f>
        <v>0.4270833333333334</v>
      </c>
      <c r="B16" s="63">
        <v>6</v>
      </c>
      <c r="C16" s="74" t="str">
        <f>Vorgaben!A4</f>
        <v>M03</v>
      </c>
      <c r="D16" s="74"/>
      <c r="E16" s="73" t="s">
        <v>4</v>
      </c>
      <c r="F16" s="73" t="s">
        <v>4</v>
      </c>
      <c r="G16" s="77" t="str">
        <f>Vorgaben!A2</f>
        <v>M01</v>
      </c>
      <c r="H16" s="77"/>
      <c r="I16" s="64"/>
      <c r="J16" s="29" t="s">
        <v>5</v>
      </c>
      <c r="K16" s="64"/>
      <c r="L16" s="65">
        <f t="shared" si="0"/>
      </c>
      <c r="M16" s="65">
        <f t="shared" si="1"/>
      </c>
      <c r="N16" s="44"/>
      <c r="O16" s="44"/>
      <c r="P16" s="44"/>
      <c r="Q16" s="44"/>
    </row>
    <row r="17" spans="1:17" ht="24.75" customHeight="1">
      <c r="A17" s="62">
        <f>A16+Vorgaben!$C$3+Vorgaben!$C$5</f>
        <v>0.4375000000000001</v>
      </c>
      <c r="B17" s="63">
        <v>7</v>
      </c>
      <c r="C17" s="74" t="str">
        <f>Vorgaben!A3</f>
        <v>M02</v>
      </c>
      <c r="D17" s="74"/>
      <c r="E17" s="73" t="s">
        <v>4</v>
      </c>
      <c r="F17" s="73" t="s">
        <v>4</v>
      </c>
      <c r="G17" s="77" t="str">
        <f>Vorgaben!A5</f>
        <v>M04</v>
      </c>
      <c r="H17" s="77"/>
      <c r="I17" s="64"/>
      <c r="J17" s="29" t="s">
        <v>5</v>
      </c>
      <c r="K17" s="64"/>
      <c r="L17" s="65">
        <f t="shared" si="0"/>
      </c>
      <c r="M17" s="65">
        <f t="shared" si="1"/>
      </c>
      <c r="N17" s="44"/>
      <c r="O17" s="44"/>
      <c r="P17" s="44"/>
      <c r="Q17" s="44"/>
    </row>
    <row r="18" spans="1:17" ht="24.75" customHeight="1">
      <c r="A18" s="62">
        <f>A17+Vorgaben!$C$3+Vorgaben!$C$5</f>
        <v>0.4479166666666668</v>
      </c>
      <c r="B18" s="63">
        <v>8</v>
      </c>
      <c r="C18" s="74" t="str">
        <f>Vorgaben!A6</f>
        <v>M05</v>
      </c>
      <c r="D18" s="74"/>
      <c r="E18" s="73" t="s">
        <v>4</v>
      </c>
      <c r="F18" s="73" t="s">
        <v>4</v>
      </c>
      <c r="G18" s="77" t="str">
        <f>Vorgaben!A4</f>
        <v>M03</v>
      </c>
      <c r="H18" s="77"/>
      <c r="I18" s="64"/>
      <c r="J18" s="29" t="s">
        <v>5</v>
      </c>
      <c r="K18" s="64"/>
      <c r="L18" s="65">
        <f t="shared" si="0"/>
      </c>
      <c r="M18" s="65">
        <f t="shared" si="1"/>
      </c>
      <c r="N18" s="44"/>
      <c r="O18" s="44"/>
      <c r="P18" s="44"/>
      <c r="Q18" s="44"/>
    </row>
    <row r="19" spans="1:17" ht="24.75" customHeight="1">
      <c r="A19" s="62">
        <f>A18+Vorgaben!$C$3+Vorgaben!$C$5</f>
        <v>0.4583333333333335</v>
      </c>
      <c r="B19" s="63">
        <v>9</v>
      </c>
      <c r="C19" s="74" t="str">
        <f>Vorgaben!A5</f>
        <v>M04</v>
      </c>
      <c r="D19" s="74"/>
      <c r="E19" s="73" t="s">
        <v>4</v>
      </c>
      <c r="F19" s="73" t="s">
        <v>4</v>
      </c>
      <c r="G19" s="77" t="str">
        <f>Vorgaben!A2</f>
        <v>M01</v>
      </c>
      <c r="H19" s="77"/>
      <c r="I19" s="64"/>
      <c r="J19" s="29" t="s">
        <v>5</v>
      </c>
      <c r="K19" s="64"/>
      <c r="L19" s="65">
        <f t="shared" si="0"/>
      </c>
      <c r="M19" s="65">
        <f t="shared" si="1"/>
      </c>
      <c r="N19" s="44"/>
      <c r="O19" s="44"/>
      <c r="P19" s="44"/>
      <c r="Q19" s="44"/>
    </row>
    <row r="20" spans="1:17" ht="24.75" customHeight="1">
      <c r="A20" s="62">
        <f>A19+Vorgaben!$C$3+Vorgaben!$C$5</f>
        <v>0.46875000000000017</v>
      </c>
      <c r="B20" s="63">
        <v>10</v>
      </c>
      <c r="C20" s="74" t="str">
        <f>Vorgaben!A6</f>
        <v>M05</v>
      </c>
      <c r="D20" s="74"/>
      <c r="E20" s="73" t="s">
        <v>4</v>
      </c>
      <c r="F20" s="73" t="s">
        <v>4</v>
      </c>
      <c r="G20" s="77" t="str">
        <f>Vorgaben!A3</f>
        <v>M02</v>
      </c>
      <c r="H20" s="77"/>
      <c r="I20" s="64"/>
      <c r="J20" s="29" t="s">
        <v>5</v>
      </c>
      <c r="K20" s="64"/>
      <c r="L20" s="65">
        <f t="shared" si="0"/>
      </c>
      <c r="M20" s="65">
        <f t="shared" si="1"/>
      </c>
      <c r="N20" s="44"/>
      <c r="O20" s="44"/>
      <c r="P20" s="44"/>
      <c r="Q20" s="44"/>
    </row>
    <row r="21" spans="1:17" s="4" customFormat="1" ht="15" customHeight="1">
      <c r="A21" s="58"/>
      <c r="B21" s="59"/>
      <c r="C21" s="60"/>
      <c r="D21" s="60"/>
      <c r="E21" s="60"/>
      <c r="F21" s="60"/>
      <c r="G21" s="60"/>
      <c r="H21" s="60"/>
      <c r="I21" s="66"/>
      <c r="J21" s="66"/>
      <c r="K21" s="66"/>
      <c r="L21" s="61"/>
      <c r="M21" s="61"/>
      <c r="N21" s="44"/>
      <c r="O21" s="44"/>
      <c r="P21" s="44"/>
      <c r="Q21" s="44"/>
    </row>
    <row r="22" spans="1:17" s="4" customFormat="1" ht="15" customHeight="1">
      <c r="A22" s="58"/>
      <c r="B22" s="59"/>
      <c r="C22" s="60"/>
      <c r="D22" s="60"/>
      <c r="E22" s="60"/>
      <c r="F22" s="60"/>
      <c r="G22" s="60"/>
      <c r="H22" s="60"/>
      <c r="I22" s="66"/>
      <c r="J22" s="66"/>
      <c r="K22" s="66"/>
      <c r="L22" s="61"/>
      <c r="M22" s="61"/>
      <c r="N22" s="44"/>
      <c r="O22" s="44"/>
      <c r="P22" s="44"/>
      <c r="Q22" s="44"/>
    </row>
    <row r="23" spans="1:17" s="4" customFormat="1" ht="15" customHeight="1">
      <c r="A23" s="58"/>
      <c r="B23" s="59"/>
      <c r="C23" s="60"/>
      <c r="D23" s="60"/>
      <c r="E23" s="60"/>
      <c r="F23" s="60"/>
      <c r="G23" s="60"/>
      <c r="H23" s="60"/>
      <c r="I23" s="66"/>
      <c r="J23" s="66"/>
      <c r="K23" s="66"/>
      <c r="L23" s="61"/>
      <c r="M23" s="61"/>
      <c r="N23" s="44"/>
      <c r="O23" s="44"/>
      <c r="P23" s="44"/>
      <c r="Q23" s="44"/>
    </row>
    <row r="24" spans="1:17" s="4" customFormat="1" ht="15" customHeight="1">
      <c r="A24" s="58"/>
      <c r="B24" s="59"/>
      <c r="C24" s="60"/>
      <c r="D24" s="60"/>
      <c r="E24" s="60"/>
      <c r="F24" s="60"/>
      <c r="G24" s="60"/>
      <c r="H24" s="60"/>
      <c r="I24" s="66"/>
      <c r="J24" s="66"/>
      <c r="K24" s="66"/>
      <c r="L24" s="61"/>
      <c r="M24" s="61"/>
      <c r="N24" s="44"/>
      <c r="O24" s="44"/>
      <c r="P24" s="44"/>
      <c r="Q24" s="44"/>
    </row>
    <row r="25" spans="1:17" s="4" customFormat="1" ht="15" customHeight="1">
      <c r="A25" s="58"/>
      <c r="B25" s="59"/>
      <c r="C25" s="60"/>
      <c r="D25" s="60"/>
      <c r="E25" s="60"/>
      <c r="F25" s="60"/>
      <c r="G25" s="60"/>
      <c r="H25" s="60"/>
      <c r="I25" s="66"/>
      <c r="J25" s="66"/>
      <c r="K25" s="66"/>
      <c r="L25" s="61"/>
      <c r="M25" s="61"/>
      <c r="N25" s="44"/>
      <c r="O25" s="44"/>
      <c r="P25" s="44"/>
      <c r="Q25" s="44"/>
    </row>
    <row r="26" spans="1:17" s="4" customFormat="1" ht="15" customHeight="1">
      <c r="A26" s="58"/>
      <c r="B26" s="59"/>
      <c r="C26" s="60"/>
      <c r="D26" s="60"/>
      <c r="E26" s="60"/>
      <c r="F26" s="60"/>
      <c r="G26" s="60"/>
      <c r="H26" s="60"/>
      <c r="I26" s="66"/>
      <c r="J26" s="66"/>
      <c r="K26" s="66"/>
      <c r="L26" s="61"/>
      <c r="M26" s="61"/>
      <c r="N26" s="44"/>
      <c r="O26" s="44"/>
      <c r="P26" s="44"/>
      <c r="Q26" s="44"/>
    </row>
    <row r="27" spans="1:17" s="4" customFormat="1" ht="15" customHeight="1">
      <c r="A27" s="58"/>
      <c r="B27" s="59"/>
      <c r="C27" s="60"/>
      <c r="D27" s="60"/>
      <c r="E27" s="60"/>
      <c r="F27" s="60"/>
      <c r="G27" s="60"/>
      <c r="H27" s="60"/>
      <c r="I27" s="66"/>
      <c r="J27" s="66"/>
      <c r="K27" s="66"/>
      <c r="L27" s="61"/>
      <c r="M27" s="61"/>
      <c r="N27" s="44"/>
      <c r="O27" s="44"/>
      <c r="P27" s="44"/>
      <c r="Q27" s="44"/>
    </row>
    <row r="28" spans="1:17" s="4" customFormat="1" ht="15" customHeight="1">
      <c r="A28" s="58"/>
      <c r="B28" s="59"/>
      <c r="C28" s="60"/>
      <c r="D28" s="60"/>
      <c r="E28" s="60"/>
      <c r="F28" s="60"/>
      <c r="G28" s="60"/>
      <c r="H28" s="60"/>
      <c r="I28" s="66"/>
      <c r="J28" s="66"/>
      <c r="K28" s="66"/>
      <c r="L28" s="61"/>
      <c r="M28" s="61"/>
      <c r="N28" s="44"/>
      <c r="O28" s="44"/>
      <c r="P28" s="44"/>
      <c r="Q28" s="44"/>
    </row>
    <row r="29" spans="1:17" s="4" customFormat="1" ht="15" customHeight="1">
      <c r="A29" s="58"/>
      <c r="B29" s="59"/>
      <c r="C29" s="60"/>
      <c r="D29" s="60"/>
      <c r="E29" s="60"/>
      <c r="F29" s="60"/>
      <c r="G29" s="60"/>
      <c r="H29" s="60"/>
      <c r="I29" s="66"/>
      <c r="J29" s="66"/>
      <c r="K29" s="66"/>
      <c r="L29" s="61"/>
      <c r="M29" s="61"/>
      <c r="N29" s="44"/>
      <c r="O29" s="44"/>
      <c r="P29" s="44"/>
      <c r="Q29" s="44"/>
    </row>
    <row r="30" spans="1:17" s="4" customFormat="1" ht="15" customHeight="1">
      <c r="A30" s="58"/>
      <c r="B30" s="59"/>
      <c r="C30" s="60"/>
      <c r="D30" s="60"/>
      <c r="E30" s="60"/>
      <c r="F30" s="60"/>
      <c r="G30" s="60"/>
      <c r="H30" s="60"/>
      <c r="I30" s="66"/>
      <c r="J30" s="66"/>
      <c r="K30" s="66"/>
      <c r="L30" s="61"/>
      <c r="M30" s="61"/>
      <c r="N30" s="44"/>
      <c r="O30" s="44"/>
      <c r="P30" s="44"/>
      <c r="Q30" s="44"/>
    </row>
  </sheetData>
  <sheetProtection password="E760" sheet="1" objects="1" scenarios="1"/>
  <mergeCells count="35">
    <mergeCell ref="G20:H20"/>
    <mergeCell ref="E20:F20"/>
    <mergeCell ref="G19:H19"/>
    <mergeCell ref="C19:D19"/>
    <mergeCell ref="C12:D12"/>
    <mergeCell ref="C16:D16"/>
    <mergeCell ref="E16:F16"/>
    <mergeCell ref="G12:H12"/>
    <mergeCell ref="E12:F12"/>
    <mergeCell ref="C11:D11"/>
    <mergeCell ref="C14:D14"/>
    <mergeCell ref="E11:F11"/>
    <mergeCell ref="G18:H18"/>
    <mergeCell ref="C13:D13"/>
    <mergeCell ref="E13:F13"/>
    <mergeCell ref="C17:D17"/>
    <mergeCell ref="G17:H17"/>
    <mergeCell ref="B3:C3"/>
    <mergeCell ref="E3:G3"/>
    <mergeCell ref="G15:H15"/>
    <mergeCell ref="C20:D20"/>
    <mergeCell ref="G13:H13"/>
    <mergeCell ref="E19:F19"/>
    <mergeCell ref="C15:D15"/>
    <mergeCell ref="E17:F17"/>
    <mergeCell ref="E18:F18"/>
    <mergeCell ref="C18:D18"/>
    <mergeCell ref="I10:K10"/>
    <mergeCell ref="E14:F14"/>
    <mergeCell ref="C10:D10"/>
    <mergeCell ref="G10:H10"/>
    <mergeCell ref="G11:H11"/>
    <mergeCell ref="G16:H16"/>
    <mergeCell ref="E15:F15"/>
    <mergeCell ref="G14:H14"/>
  </mergeCells>
  <printOptions/>
  <pageMargins left="0.35" right="0.5" top="1.73" bottom="0.19" header="0.33" footer="0.13"/>
  <pageSetup horizontalDpi="300" verticalDpi="300" orientation="portrait" paperSize="9" scale="95" r:id="rId2"/>
  <headerFooter alignWithMargins="0">
    <oddHeader>&amp;C&amp;"Arial,Fett"&amp;14&amp;E?  Blitz - Turnier
&amp;"Times New Roman,Fett Kursiv"&amp;12&amp;E? Verein&amp;"Lucida Handwrit,Standard"&amp;8
&amp;10Stadion - Halle ?&amp;8 &amp;R&amp;11Datum: ?</oddHeader>
  </headerFooter>
  <colBreaks count="1" manualBreakCount="1">
    <brk id="11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W18"/>
  <sheetViews>
    <sheetView zoomScale="65" zoomScaleNormal="65" zoomScalePageLayoutView="0" workbookViewId="0" topLeftCell="B1">
      <selection activeCell="Q7" sqref="Q7"/>
    </sheetView>
  </sheetViews>
  <sheetFormatPr defaultColWidth="11.421875" defaultRowHeight="12.75"/>
  <cols>
    <col min="1" max="1" width="5.140625" style="10" customWidth="1"/>
    <col min="2" max="2" width="18.7109375" style="11" customWidth="1"/>
    <col min="3" max="3" width="2.28125" style="11" customWidth="1"/>
    <col min="4" max="4" width="18.7109375" style="11" customWidth="1"/>
    <col min="5" max="5" width="4.7109375" style="11" customWidth="1"/>
    <col min="6" max="6" width="2.140625" style="11" customWidth="1"/>
    <col min="7" max="7" width="4.7109375" style="11" customWidth="1"/>
    <col min="8" max="8" width="6.28125" style="11" customWidth="1"/>
    <col min="9" max="9" width="7.00390625" style="11" customWidth="1"/>
    <col min="10" max="10" width="1.7109375" style="11" customWidth="1"/>
    <col min="11" max="11" width="18.7109375" style="8" customWidth="1"/>
    <col min="12" max="12" width="8.28125" style="8" customWidth="1"/>
    <col min="13" max="13" width="5.57421875" style="8" customWidth="1"/>
    <col min="14" max="14" width="5.28125" style="8" customWidth="1"/>
    <col min="15" max="15" width="2.140625" style="8" customWidth="1"/>
    <col min="16" max="16" width="5.421875" style="8" customWidth="1"/>
    <col min="17" max="17" width="5.57421875" style="8" customWidth="1"/>
    <col min="18" max="18" width="2.421875" style="11" customWidth="1"/>
    <col min="19" max="19" width="7.8515625" style="8" customWidth="1"/>
    <col min="20" max="20" width="7.28125" style="8" customWidth="1"/>
    <col min="21" max="22" width="7.421875" style="8" customWidth="1"/>
    <col min="23" max="23" width="8.421875" style="8" customWidth="1"/>
    <col min="24" max="16384" width="11.421875" style="12" customWidth="1"/>
  </cols>
  <sheetData>
    <row r="1" ht="47.25" customHeight="1">
      <c r="W1" s="9"/>
    </row>
    <row r="2" spans="1:23" ht="43.5" customHeight="1">
      <c r="A2" s="13" t="s">
        <v>22</v>
      </c>
      <c r="B2" s="14" t="s">
        <v>6</v>
      </c>
      <c r="C2" s="14"/>
      <c r="D2" s="14" t="s">
        <v>6</v>
      </c>
      <c r="E2" s="79" t="s">
        <v>3</v>
      </c>
      <c r="F2" s="79"/>
      <c r="G2" s="79"/>
      <c r="H2" s="15" t="s">
        <v>23</v>
      </c>
      <c r="I2" s="15" t="s">
        <v>24</v>
      </c>
      <c r="J2" s="16"/>
      <c r="K2" s="17" t="s">
        <v>28</v>
      </c>
      <c r="L2" s="17" t="s">
        <v>25</v>
      </c>
      <c r="M2" s="17" t="s">
        <v>0</v>
      </c>
      <c r="N2" s="80" t="s">
        <v>8</v>
      </c>
      <c r="O2" s="80"/>
      <c r="P2" s="80"/>
      <c r="Q2" s="17" t="s">
        <v>26</v>
      </c>
      <c r="R2" s="16"/>
      <c r="S2" s="8" t="s">
        <v>18</v>
      </c>
      <c r="T2" s="8" t="s">
        <v>19</v>
      </c>
      <c r="U2" s="8" t="s">
        <v>20</v>
      </c>
      <c r="V2" s="8" t="s">
        <v>21</v>
      </c>
      <c r="W2" s="9" t="s">
        <v>27</v>
      </c>
    </row>
    <row r="3" spans="1:23" ht="13.5" customHeight="1">
      <c r="A3" s="18">
        <f>'1 Gruppe 5 Mannschaften'!B11</f>
        <v>1</v>
      </c>
      <c r="B3" s="18" t="str">
        <f>'1 Gruppe 5 Mannschaften'!C11</f>
        <v>M02</v>
      </c>
      <c r="C3" s="19" t="s">
        <v>4</v>
      </c>
      <c r="D3" s="20" t="str">
        <f>'1 Gruppe 5 Mannschaften'!G11</f>
        <v>M01</v>
      </c>
      <c r="E3" s="14">
        <f>IF('1 Gruppe 5 Mannschaften'!I11="","",'1 Gruppe 5 Mannschaften'!I11)</f>
      </c>
      <c r="F3" s="14" t="s">
        <v>5</v>
      </c>
      <c r="G3" s="14">
        <f>IF('1 Gruppe 5 Mannschaften'!K11="","",'1 Gruppe 5 Mannschaften'!K11)</f>
      </c>
      <c r="H3" s="21">
        <f aca="true" t="shared" si="0" ref="H3:H12">IF(OR($E3="",$G3=""),"",IF(E3&gt;G3,3,IF(E3=G3,1,0)))</f>
      </c>
      <c r="I3" s="21">
        <f aca="true" t="shared" si="1" ref="I3:I12">IF(OR($E3="",$G3=""),"",IF(G3&gt;E3,3,IF(E3=G3,1,0)))</f>
      </c>
      <c r="K3" s="22" t="str">
        <f>Vorgaben!A2</f>
        <v>M01</v>
      </c>
      <c r="L3" s="19">
        <f>SUM(S3:V3)</f>
        <v>0</v>
      </c>
      <c r="M3" s="19">
        <f>SUM(I3,I5,I8,I11)</f>
        <v>0</v>
      </c>
      <c r="N3" s="14">
        <f>SUM(G3,G5,G8,G11)</f>
        <v>0</v>
      </c>
      <c r="O3" s="14" t="s">
        <v>5</v>
      </c>
      <c r="P3" s="14">
        <f>SUM(E3,E5,E8,E11)</f>
        <v>0</v>
      </c>
      <c r="Q3" s="14">
        <f>N3-P3</f>
        <v>0</v>
      </c>
      <c r="R3" s="23"/>
      <c r="S3" s="8">
        <f>IF(OR(E3="",G3=""),0,1)</f>
        <v>0</v>
      </c>
      <c r="T3" s="8">
        <f>IF(OR(E5="",G5=""),0,1)</f>
        <v>0</v>
      </c>
      <c r="U3" s="8">
        <f>IF(OR(E8="",G8=""),0,1)</f>
        <v>0</v>
      </c>
      <c r="V3" s="8">
        <f>IF(OR(E11="",G11=""),0,1)</f>
        <v>0</v>
      </c>
      <c r="W3" s="8">
        <f>SUM(L3:L8)/2</f>
        <v>0</v>
      </c>
    </row>
    <row r="4" spans="1:22" ht="13.5" customHeight="1">
      <c r="A4" s="18">
        <f>'1 Gruppe 5 Mannschaften'!B12</f>
        <v>2</v>
      </c>
      <c r="B4" s="18" t="str">
        <f>'1 Gruppe 5 Mannschaften'!C12</f>
        <v>M03</v>
      </c>
      <c r="C4" s="19" t="s">
        <v>4</v>
      </c>
      <c r="D4" s="20" t="str">
        <f>'1 Gruppe 5 Mannschaften'!G12</f>
        <v>M04</v>
      </c>
      <c r="E4" s="14">
        <f>IF('1 Gruppe 5 Mannschaften'!I12="","",'1 Gruppe 5 Mannschaften'!I12)</f>
      </c>
      <c r="F4" s="14" t="s">
        <v>5</v>
      </c>
      <c r="G4" s="14">
        <f>IF('1 Gruppe 5 Mannschaften'!K12="","",'1 Gruppe 5 Mannschaften'!K12)</f>
      </c>
      <c r="H4" s="21">
        <f t="shared" si="0"/>
      </c>
      <c r="I4" s="21">
        <f t="shared" si="1"/>
      </c>
      <c r="K4" s="22" t="str">
        <f>Vorgaben!A3</f>
        <v>M02</v>
      </c>
      <c r="L4" s="19">
        <f>SUM(S4:V4)</f>
        <v>0</v>
      </c>
      <c r="M4" s="19">
        <f>SUM(H3,H6,H9,I12)</f>
        <v>0</v>
      </c>
      <c r="N4" s="14">
        <f>SUM(E3,E6,E9,G12)</f>
        <v>0</v>
      </c>
      <c r="O4" s="14" t="s">
        <v>5</v>
      </c>
      <c r="P4" s="14">
        <f>SUM(G3,G6,G9,E12)</f>
        <v>0</v>
      </c>
      <c r="Q4" s="14">
        <f>N4-P4</f>
        <v>0</v>
      </c>
      <c r="R4" s="23"/>
      <c r="S4" s="8">
        <f>IF(OR(E3="",G3=""),0,1)</f>
        <v>0</v>
      </c>
      <c r="T4" s="8">
        <f>IF(OR(E6="",G6=""),0,1)</f>
        <v>0</v>
      </c>
      <c r="U4" s="8">
        <f>IF(OR(E9="",G9=""),0,1)</f>
        <v>0</v>
      </c>
      <c r="V4" s="8">
        <f>IF(OR(E12="",G12=""),0,1)</f>
        <v>0</v>
      </c>
    </row>
    <row r="5" spans="1:22" ht="13.5" customHeight="1">
      <c r="A5" s="18">
        <f>'1 Gruppe 5 Mannschaften'!B20</f>
        <v>10</v>
      </c>
      <c r="B5" s="18" t="str">
        <f>'1 Gruppe 5 Mannschaften'!C13</f>
        <v>M05</v>
      </c>
      <c r="C5" s="19" t="s">
        <v>4</v>
      </c>
      <c r="D5" s="20" t="str">
        <f>'1 Gruppe 5 Mannschaften'!G13</f>
        <v>M01</v>
      </c>
      <c r="E5" s="14">
        <f>IF('1 Gruppe 5 Mannschaften'!I13="","",'1 Gruppe 5 Mannschaften'!I13)</f>
      </c>
      <c r="F5" s="14" t="s">
        <v>5</v>
      </c>
      <c r="G5" s="14">
        <f>IF('1 Gruppe 5 Mannschaften'!K13="","",'1 Gruppe 5 Mannschaften'!K13)</f>
      </c>
      <c r="H5" s="21">
        <f t="shared" si="0"/>
      </c>
      <c r="I5" s="21">
        <f t="shared" si="1"/>
      </c>
      <c r="K5" s="22" t="str">
        <f>Vorgaben!A4</f>
        <v>M03</v>
      </c>
      <c r="L5" s="19">
        <f>SUM(S5:V5)</f>
        <v>0</v>
      </c>
      <c r="M5" s="19">
        <f>SUM(H4,I6,H8,I10)</f>
        <v>0</v>
      </c>
      <c r="N5" s="14">
        <f>SUM(E4,G6,E8,G10)</f>
        <v>0</v>
      </c>
      <c r="O5" s="14" t="s">
        <v>5</v>
      </c>
      <c r="P5" s="14">
        <f>SUM(G4,E6,G8,E10)</f>
        <v>0</v>
      </c>
      <c r="Q5" s="14">
        <f>N5-P5</f>
        <v>0</v>
      </c>
      <c r="R5" s="23"/>
      <c r="S5" s="8">
        <f>IF(OR(E4="",G4=""),0,1)</f>
        <v>0</v>
      </c>
      <c r="T5" s="8">
        <f>IF(OR(E6="",G6=""),0,1)</f>
        <v>0</v>
      </c>
      <c r="U5" s="8">
        <f>IF(OR(E8="",G8=""),0,1)</f>
        <v>0</v>
      </c>
      <c r="V5" s="8">
        <f>IF(OR(E10="",G10=""),0,1)</f>
        <v>0</v>
      </c>
    </row>
    <row r="6" spans="1:22" ht="13.5" customHeight="1">
      <c r="A6" s="18">
        <f>'1 Gruppe 5 Mannschaften'!B19</f>
        <v>9</v>
      </c>
      <c r="B6" s="18" t="str">
        <f>'1 Gruppe 5 Mannschaften'!C14</f>
        <v>M02</v>
      </c>
      <c r="C6" s="19" t="s">
        <v>4</v>
      </c>
      <c r="D6" s="20" t="str">
        <f>'1 Gruppe 5 Mannschaften'!G14</f>
        <v>M03</v>
      </c>
      <c r="E6" s="14">
        <f>IF('1 Gruppe 5 Mannschaften'!I14="","",'1 Gruppe 5 Mannschaften'!I14)</f>
      </c>
      <c r="F6" s="14" t="s">
        <v>5</v>
      </c>
      <c r="G6" s="14">
        <f>IF('1 Gruppe 5 Mannschaften'!K14="","",'1 Gruppe 5 Mannschaften'!K14)</f>
      </c>
      <c r="H6" s="21">
        <f t="shared" si="0"/>
      </c>
      <c r="I6" s="21">
        <f t="shared" si="1"/>
      </c>
      <c r="K6" s="22" t="str">
        <f>Vorgaben!A5</f>
        <v>M04</v>
      </c>
      <c r="L6" s="19">
        <f>SUM(S6:V6)</f>
        <v>0</v>
      </c>
      <c r="M6" s="19">
        <f>SUM(I4,I7,I9,H11)</f>
        <v>0</v>
      </c>
      <c r="N6" s="14">
        <f>SUM(G4,G7,G9,E11)</f>
        <v>0</v>
      </c>
      <c r="O6" s="14" t="s">
        <v>5</v>
      </c>
      <c r="P6" s="14">
        <f>SUM(E4,E7,E9,G11)</f>
        <v>0</v>
      </c>
      <c r="Q6" s="14">
        <f>N6-P6</f>
        <v>0</v>
      </c>
      <c r="R6" s="23"/>
      <c r="S6" s="8">
        <f>IF(OR(E4="",G4=""),0,1)</f>
        <v>0</v>
      </c>
      <c r="T6" s="8">
        <f>IF(OR(E7="",G7=""),0,1)</f>
        <v>0</v>
      </c>
      <c r="U6" s="8">
        <f>IF(OR(E9="",G9=""),0,1)</f>
        <v>0</v>
      </c>
      <c r="V6" s="8">
        <f>IF(OR(E11="",G11=""),0,1)</f>
        <v>0</v>
      </c>
    </row>
    <row r="7" spans="1:22" ht="13.5" customHeight="1">
      <c r="A7" s="18">
        <f>'1 Gruppe 5 Mannschaften'!B15</f>
        <v>5</v>
      </c>
      <c r="B7" s="18" t="str">
        <f>'1 Gruppe 5 Mannschaften'!C15</f>
        <v>M05</v>
      </c>
      <c r="C7" s="19" t="s">
        <v>4</v>
      </c>
      <c r="D7" s="20" t="str">
        <f>'1 Gruppe 5 Mannschaften'!G15</f>
        <v>M04</v>
      </c>
      <c r="E7" s="14">
        <f>IF('1 Gruppe 5 Mannschaften'!I15="","",'1 Gruppe 5 Mannschaften'!I15)</f>
      </c>
      <c r="F7" s="14" t="s">
        <v>5</v>
      </c>
      <c r="G7" s="14">
        <f>IF('1 Gruppe 5 Mannschaften'!K15="","",'1 Gruppe 5 Mannschaften'!K15)</f>
      </c>
      <c r="H7" s="21">
        <f t="shared" si="0"/>
      </c>
      <c r="I7" s="21">
        <f t="shared" si="1"/>
      </c>
      <c r="K7" s="22" t="str">
        <f>Vorgaben!A6</f>
        <v>M05</v>
      </c>
      <c r="L7" s="19">
        <f>SUM(S7:V7)</f>
        <v>0</v>
      </c>
      <c r="M7" s="19">
        <f>SUM(H5,H7,H10,H12)</f>
        <v>0</v>
      </c>
      <c r="N7" s="14">
        <f>SUM(E5,E7,E10,E12)</f>
        <v>0</v>
      </c>
      <c r="O7" s="14" t="s">
        <v>5</v>
      </c>
      <c r="P7" s="14">
        <f>SUM(G5,G7,G10,G12)</f>
        <v>0</v>
      </c>
      <c r="Q7" s="14">
        <f>N7-P7</f>
        <v>0</v>
      </c>
      <c r="R7" s="25"/>
      <c r="S7" s="8">
        <f>IF(OR(E5="",G5=""),0,1)</f>
        <v>0</v>
      </c>
      <c r="T7" s="8">
        <f>IF(OR(E7="",G7=""),0,1)</f>
        <v>0</v>
      </c>
      <c r="U7" s="8">
        <f>IF(OR(E10="",G10=""),0,1)</f>
        <v>0</v>
      </c>
      <c r="V7" s="8">
        <f>IF(OR(E12="",G12=""),0,1)</f>
        <v>0</v>
      </c>
    </row>
    <row r="8" spans="1:23" ht="13.5" customHeight="1">
      <c r="A8" s="18">
        <f>'1 Gruppe 5 Mannschaften'!B16</f>
        <v>6</v>
      </c>
      <c r="B8" s="18" t="str">
        <f>'1 Gruppe 5 Mannschaften'!C16</f>
        <v>M03</v>
      </c>
      <c r="C8" s="19" t="s">
        <v>4</v>
      </c>
      <c r="D8" s="20" t="str">
        <f>'1 Gruppe 5 Mannschaften'!G16</f>
        <v>M01</v>
      </c>
      <c r="E8" s="14">
        <f>IF('1 Gruppe 5 Mannschaften'!I16="","",'1 Gruppe 5 Mannschaften'!I16)</f>
      </c>
      <c r="F8" s="14" t="s">
        <v>5</v>
      </c>
      <c r="G8" s="14">
        <f>IF('1 Gruppe 5 Mannschaften'!K16="","",'1 Gruppe 5 Mannschaften'!K16)</f>
      </c>
      <c r="H8" s="21">
        <f t="shared" si="0"/>
      </c>
      <c r="I8" s="21">
        <f t="shared" si="1"/>
      </c>
      <c r="L8" s="19"/>
      <c r="M8" s="19"/>
      <c r="N8" s="14"/>
      <c r="O8" s="14"/>
      <c r="P8" s="14"/>
      <c r="Q8" s="14"/>
      <c r="R8" s="27"/>
      <c r="W8" s="24"/>
    </row>
    <row r="9" spans="1:23" ht="13.5" customHeight="1">
      <c r="A9" s="18">
        <f>'1 Gruppe 5 Mannschaften'!B17</f>
        <v>7</v>
      </c>
      <c r="B9" s="18" t="str">
        <f>'1 Gruppe 5 Mannschaften'!C17</f>
        <v>M02</v>
      </c>
      <c r="C9" s="19" t="s">
        <v>4</v>
      </c>
      <c r="D9" s="20" t="str">
        <f>'1 Gruppe 5 Mannschaften'!G17</f>
        <v>M04</v>
      </c>
      <c r="E9" s="14">
        <f>IF('1 Gruppe 5 Mannschaften'!I17="","",'1 Gruppe 5 Mannschaften'!I17)</f>
      </c>
      <c r="F9" s="14" t="s">
        <v>5</v>
      </c>
      <c r="G9" s="14">
        <f>IF('1 Gruppe 5 Mannschaften'!K17="","",'1 Gruppe 5 Mannschaften'!K17)</f>
      </c>
      <c r="H9" s="21">
        <f t="shared" si="0"/>
      </c>
      <c r="I9" s="21">
        <f t="shared" si="1"/>
      </c>
      <c r="R9" s="8"/>
      <c r="W9" s="24"/>
    </row>
    <row r="10" spans="1:23" ht="13.5" customHeight="1">
      <c r="A10" s="18">
        <f>'1 Gruppe 5 Mannschaften'!B18</f>
        <v>8</v>
      </c>
      <c r="B10" s="18" t="str">
        <f>'1 Gruppe 5 Mannschaften'!C18</f>
        <v>M05</v>
      </c>
      <c r="C10" s="19" t="s">
        <v>4</v>
      </c>
      <c r="D10" s="20" t="str">
        <f>'1 Gruppe 5 Mannschaften'!G18</f>
        <v>M03</v>
      </c>
      <c r="E10" s="14">
        <f>IF('1 Gruppe 5 Mannschaften'!I18="","",'1 Gruppe 5 Mannschaften'!I18)</f>
      </c>
      <c r="F10" s="14" t="s">
        <v>5</v>
      </c>
      <c r="G10" s="14">
        <f>IF('1 Gruppe 5 Mannschaften'!K18="","",'1 Gruppe 5 Mannschaften'!K18)</f>
      </c>
      <c r="H10" s="21">
        <f t="shared" si="0"/>
      </c>
      <c r="I10" s="21">
        <f t="shared" si="1"/>
      </c>
      <c r="R10" s="8"/>
      <c r="W10" s="26"/>
    </row>
    <row r="11" spans="1:23" ht="13.5" customHeight="1">
      <c r="A11" s="18">
        <f>'1 Gruppe 5 Mannschaften'!B14</f>
        <v>4</v>
      </c>
      <c r="B11" s="18" t="str">
        <f>'1 Gruppe 5 Mannschaften'!C19</f>
        <v>M04</v>
      </c>
      <c r="C11" s="19" t="s">
        <v>4</v>
      </c>
      <c r="D11" s="20" t="str">
        <f>'1 Gruppe 5 Mannschaften'!G19</f>
        <v>M01</v>
      </c>
      <c r="E11" s="14">
        <f>IF('1 Gruppe 5 Mannschaften'!I19="","",'1 Gruppe 5 Mannschaften'!I19)</f>
      </c>
      <c r="F11" s="14" t="s">
        <v>5</v>
      </c>
      <c r="G11" s="14">
        <f>IF('1 Gruppe 5 Mannschaften'!K19="","",'1 Gruppe 5 Mannschaften'!K19)</f>
      </c>
      <c r="H11" s="21">
        <f t="shared" si="0"/>
      </c>
      <c r="I11" s="21">
        <f t="shared" si="1"/>
      </c>
      <c r="J11" s="27"/>
      <c r="R11" s="8"/>
      <c r="W11" s="27"/>
    </row>
    <row r="12" spans="1:18" ht="13.5" customHeight="1">
      <c r="A12" s="18">
        <f>'1 Gruppe 5 Mannschaften'!B13</f>
        <v>3</v>
      </c>
      <c r="B12" s="18" t="str">
        <f>'1 Gruppe 5 Mannschaften'!C20</f>
        <v>M05</v>
      </c>
      <c r="C12" s="19" t="s">
        <v>4</v>
      </c>
      <c r="D12" s="20" t="str">
        <f>'1 Gruppe 5 Mannschaften'!G20</f>
        <v>M02</v>
      </c>
      <c r="E12" s="14">
        <f>IF('1 Gruppe 5 Mannschaften'!I20="","",'1 Gruppe 5 Mannschaften'!I20)</f>
      </c>
      <c r="F12" s="14" t="s">
        <v>5</v>
      </c>
      <c r="G12" s="14">
        <f>IF('1 Gruppe 5 Mannschaften'!K20="","",'1 Gruppe 5 Mannschaften'!K20)</f>
      </c>
      <c r="H12" s="21">
        <f t="shared" si="0"/>
      </c>
      <c r="I12" s="21">
        <f t="shared" si="1"/>
      </c>
      <c r="R12" s="8"/>
    </row>
    <row r="13" ht="13.5" customHeight="1">
      <c r="R13" s="8"/>
    </row>
    <row r="14" ht="13.5" customHeight="1">
      <c r="R14" s="8"/>
    </row>
    <row r="15" spans="18:23" ht="13.5" customHeight="1">
      <c r="R15" s="8"/>
      <c r="W15" s="24"/>
    </row>
    <row r="16" spans="18:23" ht="13.5" customHeight="1">
      <c r="R16" s="8"/>
      <c r="W16" s="24"/>
    </row>
    <row r="17" spans="18:23" ht="13.5" customHeight="1">
      <c r="R17" s="8"/>
      <c r="W17" s="26"/>
    </row>
    <row r="18" ht="12.75">
      <c r="R18" s="8"/>
    </row>
  </sheetData>
  <sheetProtection/>
  <mergeCells count="2">
    <mergeCell ref="E2:G2"/>
    <mergeCell ref="N2:P2"/>
  </mergeCells>
  <printOptions/>
  <pageMargins left="0.3937007874015748" right="0.3937007874015748" top="1.53" bottom="0.984251968503937" header="0.48" footer="0.5118110236220472"/>
  <pageSetup horizontalDpi="600" verticalDpi="600" orientation="portrait" paperSize="9" r:id="rId1"/>
  <headerFooter alignWithMargins="0">
    <oddHeader>&amp;C&amp;"Arial,Fett Kursiv"&amp;16&amp;E? Jugend - Turnier&amp;"Arial,Standard"&amp;10&amp;E
&amp;"Arial,Fett Kursiv"&amp;14VfB Wiesloch&amp;"Arial,Standard"&amp;10
&amp;12Stadionhalle - Wiesloch &amp;R&amp;"Arial,Fett"&amp;12Datum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JanGeppert</dc:creator>
  <cp:keywords/>
  <dc:description/>
  <cp:lastModifiedBy>JanGeppert</cp:lastModifiedBy>
  <cp:lastPrinted>2003-07-25T07:11:53Z</cp:lastPrinted>
  <dcterms:created xsi:type="dcterms:W3CDTF">1999-01-27T19:57:19Z</dcterms:created>
  <dcterms:modified xsi:type="dcterms:W3CDTF">2016-04-18T13:19:12Z</dcterms:modified>
  <cp:category/>
  <cp:version/>
  <cp:contentType/>
  <cp:contentStatus/>
</cp:coreProperties>
</file>