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3"/>
  </bookViews>
  <sheets>
    <sheet name="Hauptmenue" sheetId="1" r:id="rId1"/>
    <sheet name="Info" sheetId="2" r:id="rId2"/>
    <sheet name="Vorgaben" sheetId="3" r:id="rId3"/>
    <sheet name="Spielplan" sheetId="4" r:id="rId4"/>
    <sheet name="Gruppen-Tabellen" sheetId="5" r:id="rId5"/>
    <sheet name="Rechnen" sheetId="6" r:id="rId6"/>
  </sheets>
  <definedNames>
    <definedName name="_xlnm.Print_Area" localSheetId="4">'Gruppen-Tabellen'!$A$1:$H$50</definedName>
    <definedName name="_xlnm.Print_Area" localSheetId="3">'Spielplan'!$A$1:$K$114</definedName>
    <definedName name="_xlnm.Print_Area" localSheetId="2">'Vorgaben'!$A$1:$B$19</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<sst xmlns="http://schemas.openxmlformats.org/spreadsheetml/2006/main" count="478" uniqueCount="113">
  <si>
    <t>Gruppe A</t>
  </si>
  <si>
    <t>Pkte</t>
  </si>
  <si>
    <t>Tore</t>
  </si>
  <si>
    <t>Gruppe C</t>
  </si>
  <si>
    <t>Dauer:</t>
  </si>
  <si>
    <t>Gruppe B</t>
  </si>
  <si>
    <t>Zeit</t>
  </si>
  <si>
    <t>Spiel Nr.</t>
  </si>
  <si>
    <t>Ort</t>
  </si>
  <si>
    <t>Gruppe</t>
  </si>
  <si>
    <t>Vorrunde</t>
  </si>
  <si>
    <t>Ergebnis</t>
  </si>
  <si>
    <t>Gr.A</t>
  </si>
  <si>
    <t>-</t>
  </si>
  <si>
    <t>:</t>
  </si>
  <si>
    <t>Gr.B</t>
  </si>
  <si>
    <t>Gr.C</t>
  </si>
  <si>
    <t>Zweiter Gruppe A</t>
  </si>
  <si>
    <t>Erster Gruppe C</t>
  </si>
  <si>
    <t>Erster Gruppe B</t>
  </si>
  <si>
    <t>Zweiter Gruppe C</t>
  </si>
  <si>
    <t>Erster Gruppe A</t>
  </si>
  <si>
    <t>Zweiter Gruppe B</t>
  </si>
  <si>
    <t xml:space="preserve"> Halbfinale</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</si>
  <si>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</si>
  <si>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</si>
  <si>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</si>
  <si>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</si>
  <si>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</si>
  <si>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</si>
  <si>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</si>
  <si>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</si>
  <si>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</si>
  <si>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</si>
  <si>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</si>
  <si>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</si>
  <si>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</si>
  <si>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</si>
  <si>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</si>
  <si>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</si>
  <si>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</si>
  <si>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</si>
  <si>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</si>
  <si>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</si>
  <si>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</si>
  <si>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</si>
  <si>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</si>
  <si>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M10</t>
  </si>
  <si>
    <t>M11</t>
  </si>
  <si>
    <t>M12</t>
  </si>
  <si>
    <t>M01</t>
  </si>
  <si>
    <t>M02</t>
  </si>
  <si>
    <t>M03</t>
  </si>
  <si>
    <t>M04</t>
  </si>
  <si>
    <t>M05</t>
  </si>
  <si>
    <t>M06</t>
  </si>
  <si>
    <t>M07</t>
  </si>
  <si>
    <t>M08</t>
  </si>
  <si>
    <t>M09</t>
  </si>
  <si>
    <t>(zwischen den Vorrundenspielen)</t>
  </si>
  <si>
    <t>(Pause bei Zwischenrundenspiele und nach Halbfinale)</t>
  </si>
  <si>
    <t>Pause1:</t>
  </si>
  <si>
    <t>Pause2:</t>
  </si>
  <si>
    <t>Gruppe D</t>
  </si>
  <si>
    <t>Gruppe E</t>
  </si>
  <si>
    <t>Gruppe F</t>
  </si>
  <si>
    <t>M13</t>
  </si>
  <si>
    <t>M14</t>
  </si>
  <si>
    <t>M15</t>
  </si>
  <si>
    <t>M16</t>
  </si>
  <si>
    <t>M17</t>
  </si>
  <si>
    <t>M18</t>
  </si>
  <si>
    <t>M19</t>
  </si>
  <si>
    <t>M20</t>
  </si>
  <si>
    <t>M21</t>
  </si>
  <si>
    <t>M22</t>
  </si>
  <si>
    <t>M23</t>
  </si>
  <si>
    <t>M24</t>
  </si>
  <si>
    <t>Gr.D</t>
  </si>
  <si>
    <t>Gr.E</t>
  </si>
  <si>
    <t>Gr.F</t>
  </si>
  <si>
    <t>Erster Gruppe D</t>
  </si>
  <si>
    <t>Erster Gruppe E</t>
  </si>
  <si>
    <t>Summe aller Spiele Gruppe D</t>
  </si>
  <si>
    <t>Achtelfinale</t>
  </si>
  <si>
    <t>Viertelfinale</t>
  </si>
  <si>
    <t>Sonderwertung Gruppendritte</t>
  </si>
  <si>
    <t>Erster Gruppe F</t>
  </si>
  <si>
    <t>Zweiter Gruppe D</t>
  </si>
  <si>
    <t>Zweiter Gruppe F</t>
  </si>
  <si>
    <t>Zweiter Gruppe E</t>
  </si>
  <si>
    <t>Bester Gruppendritte</t>
  </si>
  <si>
    <t>Viertbester Gruppendritte</t>
  </si>
  <si>
    <t>Zweitbester Gruppendritte</t>
  </si>
  <si>
    <t>Drittbester Gruppendritter</t>
  </si>
  <si>
    <t>Sieger Spiel 37</t>
  </si>
  <si>
    <t>Sieger Spiel 38</t>
  </si>
  <si>
    <t>Sieger Spiel 39</t>
  </si>
  <si>
    <t>Sieger Spiel 40</t>
  </si>
  <si>
    <t>Sieger Spiel 41</t>
  </si>
  <si>
    <t>Sieger Spiel 42</t>
  </si>
  <si>
    <t>Sieger Spiel 43</t>
  </si>
  <si>
    <t>Sieger Spiel 44</t>
  </si>
  <si>
    <t>Feld 1</t>
  </si>
  <si>
    <t>Feld 2</t>
  </si>
  <si>
    <t>Sieger Viertelfinale Spiel45</t>
  </si>
  <si>
    <t>Sieger Viertelfinale Spiel 46</t>
  </si>
  <si>
    <t>Sieger Viertelfinale Spiel 47</t>
  </si>
  <si>
    <t>Sieger Viertelfinale Spiel 48</t>
  </si>
  <si>
    <t>Verlierer Halbfinale Spiel 49</t>
  </si>
  <si>
    <t>Verlierer Halbfinale Spiel 50</t>
  </si>
  <si>
    <t>Sieger Halbfinale Spiel 49</t>
  </si>
  <si>
    <t>Sieger Halbfinale Spiel 50</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</si>
</sst>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s>
  <fonts count="8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b/>
      <sz val="12"/>
      <color indexed="12"/>
      <name val="Arial"/>
      <family val="2"/>
    </font>
    <font>
      <b/>
      <sz val="11"/>
      <color indexed="12"/>
      <name val="Arial"/>
      <family val="2"/>
    </font>
    <font>
      <b/>
      <u val="single"/>
      <sz val="18"/>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sz val="14"/>
      <color indexed="56"/>
      <name val="Arial"/>
      <family val="2"/>
    </font>
    <font>
      <b/>
      <sz val="22"/>
      <color indexed="10"/>
      <name val="Arial"/>
      <family val="2"/>
    </font>
    <font>
      <b/>
      <sz val="18"/>
      <color indexed="12"/>
      <name val="Arial"/>
      <family val="2"/>
    </font>
    <font>
      <b/>
      <sz val="18"/>
      <color indexed="60"/>
      <name val="Arial"/>
      <family val="2"/>
    </font>
    <font>
      <b/>
      <sz val="18"/>
      <color indexed="10"/>
      <name val="Arial"/>
      <family val="2"/>
    </font>
    <font>
      <b/>
      <sz val="8"/>
      <color indexed="9"/>
      <name val="Arial"/>
      <family val="2"/>
    </font>
    <font>
      <sz val="8"/>
      <color indexed="9"/>
      <name val="Arial"/>
      <family val="2"/>
    </font>
    <font>
      <sz val="7"/>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9"/>
        <bgColor indexed="64"/>
      </patternFill>
    </fill>
    <fill>
      <patternFill patternType="solid">
        <fgColor indexed="41"/>
        <bgColor indexed="64"/>
      </patternFill>
    </fill>
    <fill>
      <patternFill patternType="solid">
        <fgColor indexed="40"/>
        <bgColor indexed="64"/>
      </patternFill>
    </fill>
    <fill>
      <patternFill patternType="solid">
        <fgColor indexed="14"/>
        <bgColor indexed="64"/>
      </patternFill>
    </fill>
    <fill>
      <patternFill patternType="solid">
        <fgColor indexed="2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6"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7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0" fillId="0" borderId="0">
      <alignment/>
      <protection/>
    </xf>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32" borderId="9" applyNumberFormat="0" applyAlignment="0" applyProtection="0"/>
  </cellStyleXfs>
  <cellXfs count="16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9" fillId="0" borderId="0" xfId="0" applyFont="1" applyFill="1" applyBorder="1" applyAlignment="1" applyProtection="1">
      <alignment horizontal="center"/>
      <protection/>
    </xf>
    <xf numFmtId="0" fontId="25"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8"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1" fillId="33" borderId="0" xfId="0" applyFont="1" applyFill="1" applyAlignment="1" applyProtection="1">
      <alignment horizontal="center" vertical="center" wrapText="1"/>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7" fillId="33" borderId="0" xfId="0" applyFont="1" applyFill="1" applyAlignment="1" applyProtection="1">
      <alignment horizontal="center"/>
      <protection/>
    </xf>
    <xf numFmtId="0" fontId="10"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25" fillId="0" borderId="0" xfId="0" applyFont="1" applyFill="1" applyBorder="1" applyAlignment="1" applyProtection="1">
      <alignment horizontal="center"/>
      <protection locked="0"/>
    </xf>
    <xf numFmtId="0" fontId="0" fillId="33" borderId="0" xfId="0" applyFont="1" applyFill="1" applyAlignment="1">
      <alignment horizontal="center"/>
    </xf>
    <xf numFmtId="0" fontId="0" fillId="33" borderId="0" xfId="0" applyFont="1" applyFill="1" applyAlignment="1">
      <alignment horizontal="right"/>
    </xf>
    <xf numFmtId="0" fontId="0" fillId="33" borderId="0" xfId="0" applyFont="1" applyFill="1" applyAlignment="1">
      <alignment horizontal="left"/>
    </xf>
    <xf numFmtId="0" fontId="19" fillId="33" borderId="0" xfId="0" applyFont="1" applyFill="1" applyBorder="1" applyAlignment="1" applyProtection="1">
      <alignment/>
      <protection/>
    </xf>
    <xf numFmtId="0" fontId="19" fillId="33" borderId="0" xfId="0" applyFont="1" applyFill="1" applyBorder="1" applyAlignment="1" applyProtection="1">
      <alignment/>
      <protection locked="0"/>
    </xf>
    <xf numFmtId="0" fontId="19" fillId="33" borderId="0" xfId="0" applyFont="1" applyFill="1" applyBorder="1" applyAlignment="1" applyProtection="1">
      <alignment horizontal="center"/>
      <protection/>
    </xf>
    <xf numFmtId="0" fontId="24" fillId="33" borderId="0" xfId="0" applyFont="1" applyFill="1" applyBorder="1" applyAlignment="1" applyProtection="1">
      <alignment horizontal="center" vertical="center"/>
      <protection/>
    </xf>
    <xf numFmtId="0" fontId="32"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19" fillId="33" borderId="13"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left"/>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19" fillId="33" borderId="10" xfId="0" applyFont="1" applyFill="1" applyBorder="1" applyAlignment="1" applyProtection="1">
      <alignment horizontal="center" vertical="center"/>
      <protection/>
    </xf>
    <xf numFmtId="0" fontId="1" fillId="39" borderId="10" xfId="0" applyFont="1" applyFill="1" applyBorder="1" applyAlignment="1" applyProtection="1">
      <alignment horizontal="center" vertical="center"/>
      <protection locked="0"/>
    </xf>
    <xf numFmtId="0" fontId="1" fillId="34" borderId="10" xfId="0" applyFont="1" applyFill="1" applyBorder="1" applyAlignment="1" applyProtection="1">
      <alignment horizontal="center" vertical="center"/>
      <protection locked="0"/>
    </xf>
    <xf numFmtId="20" fontId="1" fillId="40" borderId="0" xfId="0" applyNumberFormat="1" applyFont="1" applyFill="1" applyAlignment="1" applyProtection="1">
      <alignment horizontal="center"/>
      <protection locked="0"/>
    </xf>
    <xf numFmtId="0" fontId="1" fillId="41" borderId="10" xfId="0" applyFont="1" applyFill="1" applyBorder="1" applyAlignment="1" applyProtection="1">
      <alignment horizontal="center" vertical="center"/>
      <protection locked="0"/>
    </xf>
    <xf numFmtId="0" fontId="14" fillId="41" borderId="10" xfId="0" applyFont="1" applyFill="1" applyBorder="1" applyAlignment="1">
      <alignment horizontal="center" vertical="center"/>
    </xf>
    <xf numFmtId="0" fontId="14" fillId="36" borderId="10" xfId="0" applyFont="1" applyFill="1" applyBorder="1" applyAlignment="1">
      <alignment horizontal="center" vertical="center"/>
    </xf>
    <xf numFmtId="0" fontId="14" fillId="37" borderId="10" xfId="0" applyFont="1" applyFill="1" applyBorder="1" applyAlignment="1">
      <alignment horizontal="center" vertical="center"/>
    </xf>
    <xf numFmtId="0" fontId="14" fillId="39" borderId="10" xfId="0" applyFont="1" applyFill="1" applyBorder="1" applyAlignment="1">
      <alignment horizontal="center" vertical="center"/>
    </xf>
    <xf numFmtId="0" fontId="0" fillId="0" borderId="0" xfId="0" applyFont="1" applyFill="1" applyBorder="1" applyAlignment="1">
      <alignment horizontal="center" vertical="center"/>
    </xf>
    <xf numFmtId="0" fontId="14" fillId="42" borderId="10" xfId="0" applyFont="1" applyFill="1" applyBorder="1" applyAlignment="1">
      <alignment horizontal="center" vertical="center"/>
    </xf>
    <xf numFmtId="0" fontId="1" fillId="42" borderId="10" xfId="0" applyFont="1" applyFill="1" applyBorder="1" applyAlignment="1" applyProtection="1">
      <alignment horizontal="center" vertical="center"/>
      <protection locked="0"/>
    </xf>
    <xf numFmtId="0" fontId="42" fillId="43" borderId="0" xfId="0" applyFont="1" applyFill="1" applyBorder="1" applyAlignment="1">
      <alignment horizontal="center" vertical="center"/>
    </xf>
    <xf numFmtId="0" fontId="0" fillId="37" borderId="0" xfId="0" applyFill="1" applyBorder="1" applyAlignment="1">
      <alignment/>
    </xf>
    <xf numFmtId="0" fontId="0" fillId="33" borderId="0" xfId="0" applyFont="1" applyFill="1" applyAlignment="1" applyProtection="1">
      <alignment vertical="center"/>
      <protection/>
    </xf>
    <xf numFmtId="0" fontId="9" fillId="33" borderId="0" xfId="0" applyFont="1" applyFill="1" applyAlignment="1" applyProtection="1">
      <alignment horizontal="center" vertical="center"/>
      <protection/>
    </xf>
    <xf numFmtId="0" fontId="0" fillId="33" borderId="0" xfId="0" applyFont="1" applyFill="1" applyAlignment="1" applyProtection="1">
      <alignment horizontal="centerContinuous" vertical="center"/>
      <protection/>
    </xf>
    <xf numFmtId="0" fontId="0" fillId="33" borderId="0" xfId="0" applyFont="1" applyFill="1" applyAlignment="1" applyProtection="1">
      <alignment horizontal="center"/>
      <protection/>
    </xf>
    <xf numFmtId="0" fontId="0" fillId="0" borderId="0" xfId="53">
      <alignment/>
      <protection/>
    </xf>
    <xf numFmtId="0" fontId="1" fillId="34" borderId="14" xfId="0" applyFont="1" applyFill="1" applyBorder="1" applyAlignment="1" applyProtection="1">
      <alignment horizontal="right"/>
      <protection/>
    </xf>
    <xf numFmtId="0" fontId="1" fillId="34" borderId="14" xfId="0" applyFont="1" applyFill="1" applyBorder="1" applyAlignment="1" applyProtection="1">
      <alignment horizontal="left"/>
      <protection/>
    </xf>
    <xf numFmtId="0" fontId="0" fillId="33" borderId="0" xfId="0" applyFont="1" applyFill="1" applyAlignment="1" applyProtection="1">
      <alignment horizontal="right"/>
      <protection locked="0"/>
    </xf>
    <xf numFmtId="0" fontId="0" fillId="33" borderId="0" xfId="0" applyFont="1" applyFill="1" applyAlignment="1" applyProtection="1">
      <alignment horizontal="left"/>
      <protection locked="0"/>
    </xf>
    <xf numFmtId="0" fontId="0" fillId="33" borderId="0" xfId="0" applyFont="1" applyFill="1" applyAlignment="1" applyProtection="1">
      <alignment/>
      <protection/>
    </xf>
    <xf numFmtId="0" fontId="6"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7" fillId="33" borderId="0" xfId="0" applyFont="1" applyFill="1" applyAlignment="1" applyProtection="1">
      <alignment horizontal="center" vertical="center"/>
      <protection/>
    </xf>
    <xf numFmtId="0" fontId="0" fillId="33" borderId="0" xfId="0" applyFont="1" applyFill="1" applyAlignment="1" applyProtection="1">
      <alignment/>
      <protection/>
    </xf>
    <xf numFmtId="0" fontId="0" fillId="33" borderId="0" xfId="0" applyFont="1" applyFill="1" applyAlignment="1" applyProtection="1">
      <alignment horizontal="centerContinuous"/>
      <protection/>
    </xf>
    <xf numFmtId="0" fontId="1" fillId="33" borderId="14" xfId="0" applyFont="1" applyFill="1" applyBorder="1" applyAlignment="1" applyProtection="1">
      <alignment horizontal="right"/>
      <protection/>
    </xf>
    <xf numFmtId="0" fontId="1" fillId="33" borderId="14" xfId="0" applyFont="1" applyFill="1" applyBorder="1" applyAlignment="1" applyProtection="1">
      <alignment horizontal="left"/>
      <protection/>
    </xf>
    <xf numFmtId="0" fontId="22" fillId="0" borderId="0" xfId="0" applyFont="1" applyFill="1" applyBorder="1" applyAlignment="1" applyProtection="1">
      <alignment horizontal="center"/>
      <protection/>
    </xf>
    <xf numFmtId="0" fontId="0" fillId="0" borderId="0" xfId="0" applyFill="1" applyBorder="1" applyAlignment="1">
      <alignment/>
    </xf>
    <xf numFmtId="0" fontId="5" fillId="33" borderId="10" xfId="0" applyFont="1" applyFill="1" applyBorder="1" applyAlignment="1" applyProtection="1">
      <alignment horizontal="centerContinuous"/>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right"/>
      <protection/>
    </xf>
    <xf numFmtId="0" fontId="0" fillId="0" borderId="0" xfId="0" applyFont="1" applyFill="1" applyAlignment="1" applyProtection="1">
      <alignment/>
      <protection/>
    </xf>
    <xf numFmtId="0" fontId="19" fillId="33" borderId="0" xfId="0" applyFont="1" applyFill="1" applyBorder="1" applyAlignment="1" applyProtection="1">
      <alignment horizontal="center"/>
      <protection locked="0"/>
    </xf>
    <xf numFmtId="0" fontId="22" fillId="33" borderId="14" xfId="0" applyFont="1" applyFill="1" applyBorder="1" applyAlignment="1" applyProtection="1">
      <alignment horizontal="center" vertical="center"/>
      <protection/>
    </xf>
    <xf numFmtId="0" fontId="9" fillId="33" borderId="0" xfId="0" applyFont="1" applyFill="1" applyAlignment="1" applyProtection="1">
      <alignment horizontal="left"/>
      <protection/>
    </xf>
    <xf numFmtId="0" fontId="50" fillId="33" borderId="0" xfId="0" applyFont="1" applyFill="1" applyAlignment="1" applyProtection="1">
      <alignment horizontal="left" vertical="center" wrapText="1"/>
      <protection/>
    </xf>
    <xf numFmtId="0" fontId="51" fillId="33" borderId="0" xfId="0" applyFont="1" applyFill="1" applyAlignment="1" applyProtection="1">
      <alignment horizontal="left"/>
      <protection/>
    </xf>
    <xf numFmtId="0" fontId="30" fillId="33" borderId="0" xfId="0" applyFont="1" applyFill="1" applyAlignment="1" applyProtection="1">
      <alignment vertical="center"/>
      <protection/>
    </xf>
    <xf numFmtId="0" fontId="30" fillId="33" borderId="0" xfId="0" applyFont="1" applyFill="1" applyAlignment="1" applyProtection="1">
      <alignment/>
      <protection/>
    </xf>
    <xf numFmtId="0" fontId="0" fillId="33" borderId="0" xfId="0" applyFont="1" applyFill="1" applyAlignment="1" applyProtection="1">
      <alignment horizontal="left"/>
      <protection/>
    </xf>
    <xf numFmtId="0" fontId="1" fillId="33" borderId="0" xfId="0" applyFont="1" applyFill="1" applyAlignment="1" applyProtection="1">
      <alignment horizontal="left" vertical="center" wrapText="1"/>
      <protection/>
    </xf>
    <xf numFmtId="173" fontId="0" fillId="33" borderId="0" xfId="0" applyNumberFormat="1" applyFont="1" applyFill="1" applyAlignment="1" applyProtection="1">
      <alignment horizontal="left"/>
      <protection/>
    </xf>
    <xf numFmtId="173" fontId="0" fillId="33" borderId="0" xfId="0" applyNumberFormat="1" applyFont="1" applyFill="1" applyAlignment="1" applyProtection="1">
      <alignment horizontal="left"/>
      <protection/>
    </xf>
    <xf numFmtId="173" fontId="0" fillId="33" borderId="0" xfId="0" applyNumberFormat="1" applyFont="1" applyFill="1" applyAlignment="1" applyProtection="1">
      <alignment horizontal="left" vertical="center"/>
      <protection/>
    </xf>
    <xf numFmtId="0" fontId="0" fillId="0" borderId="0" xfId="0" applyFont="1" applyFill="1" applyAlignment="1" applyProtection="1">
      <alignment horizontal="left"/>
      <protection/>
    </xf>
    <xf numFmtId="0" fontId="52" fillId="33" borderId="0" xfId="0" applyFont="1" applyFill="1" applyAlignment="1" applyProtection="1">
      <alignment horizontal="center"/>
      <protection/>
    </xf>
    <xf numFmtId="0" fontId="13" fillId="40" borderId="15" xfId="0" applyFont="1" applyFill="1" applyBorder="1" applyAlignment="1">
      <alignment horizontal="center" vertical="center"/>
    </xf>
    <xf numFmtId="0" fontId="13" fillId="40" borderId="0" xfId="0" applyFont="1" applyFill="1" applyBorder="1" applyAlignment="1">
      <alignment horizontal="center" vertical="center"/>
    </xf>
    <xf numFmtId="0" fontId="0"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23"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4" fillId="33" borderId="10" xfId="0" applyFont="1" applyFill="1" applyBorder="1" applyAlignment="1" applyProtection="1">
      <alignment horizontal="center"/>
      <protection/>
    </xf>
    <xf numFmtId="0" fontId="1" fillId="33" borderId="0" xfId="0" applyFont="1" applyFill="1" applyAlignment="1" applyProtection="1">
      <alignment horizontal="center" vertical="center" wrapText="1"/>
      <protection/>
    </xf>
    <xf numFmtId="0" fontId="36" fillId="33" borderId="0" xfId="0" applyFont="1" applyFill="1" applyAlignment="1" applyProtection="1">
      <alignment horizontal="center" vertical="top" wrapText="1"/>
      <protection/>
    </xf>
    <xf numFmtId="0" fontId="9" fillId="33" borderId="0" xfId="0" applyFont="1" applyFill="1" applyAlignment="1">
      <alignment horizontal="left"/>
    </xf>
    <xf numFmtId="0" fontId="23" fillId="33" borderId="0" xfId="0" applyFont="1" applyFill="1" applyAlignment="1" applyProtection="1">
      <alignment horizontal="center" vertical="center"/>
      <protection hidden="1"/>
    </xf>
    <xf numFmtId="0" fontId="8" fillId="33" borderId="0" xfId="0" applyFont="1" applyFill="1" applyAlignment="1" applyProtection="1">
      <alignment horizontal="left" vertical="center" wrapText="1"/>
      <protection/>
    </xf>
    <xf numFmtId="0" fontId="19" fillId="33" borderId="0" xfId="0" applyFont="1" applyFill="1" applyBorder="1" applyAlignment="1" applyProtection="1">
      <alignment horizontal="center"/>
      <protection/>
    </xf>
    <xf numFmtId="0" fontId="19" fillId="33" borderId="14" xfId="0" applyFont="1" applyFill="1" applyBorder="1" applyAlignment="1" applyProtection="1">
      <alignment horizontal="center"/>
      <protection/>
    </xf>
    <xf numFmtId="0" fontId="22" fillId="33" borderId="0" xfId="0" applyFont="1" applyFill="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0" fillId="0" borderId="0" xfId="0" applyAlignment="1">
      <alignment/>
    </xf>
    <xf numFmtId="0" fontId="20" fillId="33" borderId="0" xfId="0"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0" fontId="0" fillId="0" borderId="16" xfId="0" applyBorder="1" applyAlignment="1">
      <alignment/>
    </xf>
    <xf numFmtId="0" fontId="0" fillId="0" borderId="14" xfId="0" applyBorder="1" applyAlignment="1">
      <alignment/>
    </xf>
    <xf numFmtId="0" fontId="19" fillId="33" borderId="16" xfId="0" applyFont="1" applyFill="1" applyBorder="1" applyAlignment="1" applyProtection="1">
      <alignment horizontal="center"/>
      <protection/>
    </xf>
    <xf numFmtId="0" fontId="23" fillId="33" borderId="16" xfId="0" applyFont="1" applyFill="1" applyBorder="1" applyAlignment="1" applyProtection="1">
      <alignment horizontal="center" vertical="center" wrapText="1"/>
      <protection/>
    </xf>
    <xf numFmtId="0" fontId="23" fillId="33" borderId="14" xfId="0" applyFont="1" applyFill="1" applyBorder="1" applyAlignment="1" applyProtection="1">
      <alignment horizontal="center" vertical="center" wrapText="1"/>
      <protection/>
    </xf>
    <xf numFmtId="0" fontId="23" fillId="33" borderId="1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9" fillId="0" borderId="0" xfId="0" applyFont="1" applyFill="1" applyBorder="1" applyAlignment="1" applyProtection="1">
      <alignment horizont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a:t>
          </a:r>
          <a:r>
            <a:rPr lang="en-US" cap="none" sz="1000" b="1" i="0" u="none" baseline="0">
              <a:solidFill>
                <a:srgbClr val="3333CC"/>
              </a:solidFill>
              <a:latin typeface="Arial"/>
              <a:ea typeface="Arial"/>
              <a:cs typeface="Arial"/>
            </a:rPr>
            <a:t>Achtelfinal-Viertelfinal-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1" i="0" u="none" baseline="0">
              <a:solidFill>
                <a:srgbClr val="3333CC"/>
              </a:solidFill>
              <a:latin typeface="Arial"/>
              <a:ea typeface="Arial"/>
              <a:cs typeface="Arial"/>
            </a:rPr>
            <a:t>!!!  Die besten vier Gruppendritte werden erst nach dem letzten Ergebniseintrag der Vorrunde
im Spielplan eingetragen. </a:t>
          </a:r>
          <a:r>
            <a:rPr lang="en-US" cap="none" sz="1000" b="1" i="0" u="none" baseline="0">
              <a:solidFill>
                <a:srgbClr val="FF0000"/>
              </a:solidFill>
              <a:latin typeface="Arial"/>
              <a:ea typeface="Arial"/>
              <a:cs typeface="Arial"/>
            </a:rPr>
            <a:t>Vorher  die Gruppen-Tabellen-berechnen und Paarungen eintragen Schaltfläche drücken !!!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0"/>
  <dimension ref="A1:A4"/>
  <sheetViews>
    <sheetView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97" t="s">
        <v>42</v>
      </c>
    </row>
    <row r="2" ht="112.5" customHeight="1">
      <c r="A2" s="98"/>
    </row>
    <row r="3" ht="112.5" customHeight="1">
      <c r="A3" s="98"/>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3"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994898" r:id="rId1"/>
  </oleObjects>
</worksheet>
</file>

<file path=xl/worksheets/sheet3.xml><?xml version="1.0" encoding="utf-8"?>
<worksheet xmlns="http://schemas.openxmlformats.org/spreadsheetml/2006/main" xmlns:r="http://schemas.openxmlformats.org/officeDocument/2006/relationships">
  <sheetPr codeName="Tabelle2"/>
  <dimension ref="A1:E18"/>
  <sheetViews>
    <sheetView zoomScalePageLayoutView="0" workbookViewId="0" topLeftCell="A1">
      <selection activeCell="D7" sqref="D7"/>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0" customHeight="1">
      <c r="A1" s="91" t="s">
        <v>0</v>
      </c>
      <c r="B1" s="92" t="s">
        <v>5</v>
      </c>
      <c r="C1" s="137" t="s">
        <v>26</v>
      </c>
      <c r="D1" s="138"/>
      <c r="E1" s="138"/>
    </row>
    <row r="2" spans="1:4" ht="18" customHeight="1">
      <c r="A2" s="35" t="s">
        <v>50</v>
      </c>
      <c r="B2" s="36" t="s">
        <v>54</v>
      </c>
      <c r="C2" s="4" t="s">
        <v>27</v>
      </c>
      <c r="D2" s="5" t="s">
        <v>28</v>
      </c>
    </row>
    <row r="3" spans="1:4" ht="18" customHeight="1">
      <c r="A3" s="35" t="s">
        <v>51</v>
      </c>
      <c r="B3" s="36" t="s">
        <v>55</v>
      </c>
      <c r="C3" s="4" t="s">
        <v>4</v>
      </c>
      <c r="D3" s="88">
        <v>0.006944444444444444</v>
      </c>
    </row>
    <row r="4" spans="1:3" ht="18" customHeight="1">
      <c r="A4" s="35" t="s">
        <v>52</v>
      </c>
      <c r="B4" s="36" t="s">
        <v>56</v>
      </c>
      <c r="C4" s="4" t="s">
        <v>45</v>
      </c>
    </row>
    <row r="5" spans="1:4" ht="18" customHeight="1">
      <c r="A5" s="35" t="s">
        <v>53</v>
      </c>
      <c r="B5" s="36" t="s">
        <v>57</v>
      </c>
      <c r="C5" s="4" t="s">
        <v>61</v>
      </c>
      <c r="D5" s="88">
        <v>0</v>
      </c>
    </row>
    <row r="6" spans="1:4" ht="30" customHeight="1">
      <c r="A6" s="90" t="s">
        <v>3</v>
      </c>
      <c r="B6" s="95" t="s">
        <v>63</v>
      </c>
      <c r="C6" s="7" t="s">
        <v>59</v>
      </c>
      <c r="D6" s="6"/>
    </row>
    <row r="7" spans="1:4" ht="14.25" customHeight="1">
      <c r="A7" s="89" t="s">
        <v>58</v>
      </c>
      <c r="B7" s="96" t="s">
        <v>66</v>
      </c>
      <c r="C7" s="4" t="s">
        <v>62</v>
      </c>
      <c r="D7" s="88">
        <v>0.003472222222222222</v>
      </c>
    </row>
    <row r="8" spans="1:3" ht="18" customHeight="1">
      <c r="A8" s="89" t="s">
        <v>47</v>
      </c>
      <c r="B8" s="96" t="s">
        <v>67</v>
      </c>
      <c r="C8" s="7" t="s">
        <v>60</v>
      </c>
    </row>
    <row r="9" spans="1:2" ht="18" customHeight="1">
      <c r="A9" s="89" t="s">
        <v>48</v>
      </c>
      <c r="B9" s="96" t="s">
        <v>68</v>
      </c>
    </row>
    <row r="10" spans="1:2" ht="18" customHeight="1">
      <c r="A10" s="89" t="s">
        <v>49</v>
      </c>
      <c r="B10" s="96" t="s">
        <v>69</v>
      </c>
    </row>
    <row r="11" spans="1:2" ht="30" customHeight="1">
      <c r="A11" s="93" t="s">
        <v>64</v>
      </c>
      <c r="B11" s="8" t="s">
        <v>65</v>
      </c>
    </row>
    <row r="12" spans="1:3" ht="18" customHeight="1">
      <c r="A12" s="86" t="s">
        <v>70</v>
      </c>
      <c r="B12" s="87" t="s">
        <v>74</v>
      </c>
      <c r="C12" s="4" t="s">
        <v>29</v>
      </c>
    </row>
    <row r="13" spans="1:4" ht="18" customHeight="1">
      <c r="A13" s="86" t="s">
        <v>71</v>
      </c>
      <c r="B13" s="87" t="s">
        <v>75</v>
      </c>
      <c r="C13" s="4" t="s">
        <v>30</v>
      </c>
      <c r="D13" s="37">
        <v>0.375</v>
      </c>
    </row>
    <row r="14" spans="1:2" ht="18" customHeight="1">
      <c r="A14" s="86" t="s">
        <v>72</v>
      </c>
      <c r="B14" s="87" t="s">
        <v>76</v>
      </c>
    </row>
    <row r="15" spans="1:2" ht="18" customHeight="1">
      <c r="A15" s="86" t="s">
        <v>73</v>
      </c>
      <c r="B15" s="87" t="s">
        <v>77</v>
      </c>
    </row>
    <row r="16" spans="1:2" ht="12.75">
      <c r="A16" s="5"/>
      <c r="B16" s="4"/>
    </row>
    <row r="18" spans="1:2" ht="12.75">
      <c r="A18" s="4"/>
      <c r="B18" s="4"/>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P344"/>
  <sheetViews>
    <sheetView showRowColHeaders="0" tabSelected="1" zoomScale="150" zoomScaleNormal="150" zoomScalePageLayoutView="0" workbookViewId="0" topLeftCell="A4">
      <selection activeCell="A71" sqref="A71"/>
    </sheetView>
  </sheetViews>
  <sheetFormatPr defaultColWidth="11.421875" defaultRowHeight="12.75"/>
  <cols>
    <col min="1" max="1" width="6.8515625" style="130" customWidth="1"/>
    <col min="2" max="2" width="15.421875" style="50" customWidth="1"/>
    <col min="3" max="3" width="4.7109375" style="49" customWidth="1"/>
    <col min="4" max="4" width="4.8515625" style="43" customWidth="1"/>
    <col min="5" max="5" width="3.8515625" style="43" customWidth="1"/>
    <col min="6" max="6" width="23.421875" style="43" customWidth="1"/>
    <col min="7" max="7" width="2.57421875" style="41" customWidth="1"/>
    <col min="8" max="8" width="21.57421875" style="43" customWidth="1"/>
    <col min="9" max="9" width="4.7109375" style="41" customWidth="1"/>
    <col min="10" max="10" width="4.421875" style="43" customWidth="1"/>
    <col min="11" max="11" width="3.8515625" style="41" customWidth="1"/>
    <col min="12" max="12" width="29.28125" style="41" customWidth="1"/>
    <col min="13" max="13" width="3.8515625" style="41" customWidth="1"/>
    <col min="14" max="16384" width="11.421875" style="41" customWidth="1"/>
  </cols>
  <sheetData>
    <row r="1" spans="1:11" s="42" customFormat="1" ht="12.75">
      <c r="A1" s="140" t="s">
        <v>0</v>
      </c>
      <c r="B1" s="140"/>
      <c r="C1" s="38" t="s">
        <v>1</v>
      </c>
      <c r="D1" s="39" t="s">
        <v>2</v>
      </c>
      <c r="E1" s="40"/>
      <c r="F1" s="41"/>
      <c r="G1" s="143" t="s">
        <v>5</v>
      </c>
      <c r="H1" s="143"/>
      <c r="I1" s="38" t="s">
        <v>1</v>
      </c>
      <c r="J1" s="118" t="s">
        <v>2</v>
      </c>
      <c r="K1" s="118"/>
    </row>
    <row r="2" spans="1:11" ht="12.75">
      <c r="A2" s="139" t="str">
        <f>Vorgaben!A2</f>
        <v>M01</v>
      </c>
      <c r="B2" s="139"/>
      <c r="C2" s="44"/>
      <c r="D2" s="45"/>
      <c r="E2" s="45"/>
      <c r="F2" s="41"/>
      <c r="G2" s="139" t="str">
        <f>Vorgaben!B2</f>
        <v>M05</v>
      </c>
      <c r="H2" s="139"/>
      <c r="I2" s="45"/>
      <c r="J2" s="46"/>
      <c r="K2" s="46"/>
    </row>
    <row r="3" spans="1:11" ht="12.75">
      <c r="A3" s="139" t="str">
        <f>Vorgaben!A3</f>
        <v>M02</v>
      </c>
      <c r="B3" s="139"/>
      <c r="C3" s="44"/>
      <c r="D3" s="45"/>
      <c r="E3" s="45"/>
      <c r="F3" s="41"/>
      <c r="G3" s="139" t="str">
        <f>Vorgaben!B3</f>
        <v>M06</v>
      </c>
      <c r="H3" s="139"/>
      <c r="I3" s="45"/>
      <c r="J3" s="46"/>
      <c r="K3" s="46"/>
    </row>
    <row r="4" spans="1:11" ht="12.75">
      <c r="A4" s="139" t="str">
        <f>Vorgaben!A4</f>
        <v>M03</v>
      </c>
      <c r="B4" s="139"/>
      <c r="C4" s="44"/>
      <c r="D4" s="45"/>
      <c r="E4" s="45"/>
      <c r="F4" s="41"/>
      <c r="G4" s="139" t="str">
        <f>Vorgaben!B4</f>
        <v>M07</v>
      </c>
      <c r="H4" s="139"/>
      <c r="I4" s="45"/>
      <c r="J4" s="46"/>
      <c r="K4" s="46"/>
    </row>
    <row r="5" spans="1:11" ht="12.75">
      <c r="A5" s="139" t="str">
        <f>Vorgaben!A5</f>
        <v>M04</v>
      </c>
      <c r="B5" s="139"/>
      <c r="C5" s="44"/>
      <c r="D5" s="45"/>
      <c r="E5" s="45"/>
      <c r="F5" s="41"/>
      <c r="G5" s="139" t="str">
        <f>Vorgaben!B5</f>
        <v>M08</v>
      </c>
      <c r="H5" s="139"/>
      <c r="I5" s="45"/>
      <c r="J5" s="46"/>
      <c r="K5" s="46"/>
    </row>
    <row r="6" spans="2:10" ht="12.75">
      <c r="B6" s="41"/>
      <c r="C6" s="41"/>
      <c r="D6" s="41"/>
      <c r="E6" s="41"/>
      <c r="F6" s="41"/>
      <c r="H6" s="41"/>
      <c r="J6" s="41"/>
    </row>
    <row r="7" ht="12.75"/>
    <row r="8" spans="1:11" ht="12.75">
      <c r="A8" s="140" t="s">
        <v>3</v>
      </c>
      <c r="B8" s="140"/>
      <c r="C8" s="38" t="s">
        <v>1</v>
      </c>
      <c r="D8" s="39" t="s">
        <v>2</v>
      </c>
      <c r="E8" s="40"/>
      <c r="G8" s="140" t="s">
        <v>63</v>
      </c>
      <c r="H8" s="140"/>
      <c r="I8" s="38" t="s">
        <v>1</v>
      </c>
      <c r="J8" s="118" t="s">
        <v>2</v>
      </c>
      <c r="K8" s="118"/>
    </row>
    <row r="9" spans="1:11" ht="12.75">
      <c r="A9" s="139" t="str">
        <f>Vorgaben!A7</f>
        <v>M09</v>
      </c>
      <c r="B9" s="139"/>
      <c r="C9" s="44"/>
      <c r="D9" s="45"/>
      <c r="E9" s="45"/>
      <c r="G9" s="139" t="str">
        <f>Vorgaben!B7</f>
        <v>M13</v>
      </c>
      <c r="H9" s="139"/>
      <c r="I9" s="44"/>
      <c r="J9" s="45"/>
      <c r="K9" s="45"/>
    </row>
    <row r="10" spans="1:11" ht="12.75">
      <c r="A10" s="139" t="str">
        <f>Vorgaben!A8</f>
        <v>M10</v>
      </c>
      <c r="B10" s="139"/>
      <c r="C10" s="44"/>
      <c r="D10" s="45"/>
      <c r="E10" s="45"/>
      <c r="G10" s="139" t="str">
        <f>Vorgaben!B8</f>
        <v>M14</v>
      </c>
      <c r="H10" s="139"/>
      <c r="I10" s="44"/>
      <c r="J10" s="45"/>
      <c r="K10" s="45"/>
    </row>
    <row r="11" spans="1:11" ht="12.75">
      <c r="A11" s="139" t="str">
        <f>Vorgaben!A9</f>
        <v>M11</v>
      </c>
      <c r="B11" s="139"/>
      <c r="C11" s="44"/>
      <c r="D11" s="45"/>
      <c r="E11" s="45"/>
      <c r="G11" s="139" t="str">
        <f>Vorgaben!B9</f>
        <v>M15</v>
      </c>
      <c r="H11" s="139"/>
      <c r="I11" s="44"/>
      <c r="J11" s="45"/>
      <c r="K11" s="45"/>
    </row>
    <row r="12" spans="1:11" ht="12.75">
      <c r="A12" s="139" t="str">
        <f>Vorgaben!A10</f>
        <v>M12</v>
      </c>
      <c r="B12" s="139"/>
      <c r="C12" s="44"/>
      <c r="D12" s="45"/>
      <c r="E12" s="45"/>
      <c r="G12" s="139" t="str">
        <f>Vorgaben!B10</f>
        <v>M16</v>
      </c>
      <c r="H12" s="139"/>
      <c r="I12" s="44"/>
      <c r="J12" s="45"/>
      <c r="K12" s="45"/>
    </row>
    <row r="13" spans="2:10" ht="12.75">
      <c r="B13" s="41"/>
      <c r="C13" s="41"/>
      <c r="D13" s="41"/>
      <c r="E13" s="41"/>
      <c r="F13" s="41"/>
      <c r="H13" s="41"/>
      <c r="J13" s="41"/>
    </row>
    <row r="15" spans="1:11" ht="12.75">
      <c r="A15" s="140" t="s">
        <v>64</v>
      </c>
      <c r="B15" s="140"/>
      <c r="C15" s="38" t="s">
        <v>1</v>
      </c>
      <c r="D15" s="39" t="s">
        <v>2</v>
      </c>
      <c r="E15" s="40"/>
      <c r="G15" s="140" t="s">
        <v>65</v>
      </c>
      <c r="H15" s="140"/>
      <c r="I15" s="38" t="s">
        <v>1</v>
      </c>
      <c r="J15" s="39" t="s">
        <v>2</v>
      </c>
      <c r="K15" s="40"/>
    </row>
    <row r="16" spans="1:11" ht="12.75">
      <c r="A16" s="139" t="str">
        <f>Vorgaben!A12</f>
        <v>M17</v>
      </c>
      <c r="B16" s="139"/>
      <c r="C16" s="44"/>
      <c r="D16" s="45"/>
      <c r="E16" s="45"/>
      <c r="G16" s="139" t="str">
        <f>Vorgaben!B12</f>
        <v>M21</v>
      </c>
      <c r="H16" s="139"/>
      <c r="I16" s="44"/>
      <c r="J16" s="45"/>
      <c r="K16" s="45"/>
    </row>
    <row r="17" spans="1:11" ht="12.75">
      <c r="A17" s="139" t="str">
        <f>Vorgaben!A13</f>
        <v>M18</v>
      </c>
      <c r="B17" s="139"/>
      <c r="C17" s="44"/>
      <c r="D17" s="45"/>
      <c r="E17" s="45"/>
      <c r="G17" s="139" t="str">
        <f>Vorgaben!B13</f>
        <v>M22</v>
      </c>
      <c r="H17" s="139"/>
      <c r="I17" s="44"/>
      <c r="J17" s="45"/>
      <c r="K17" s="45"/>
    </row>
    <row r="18" spans="1:11" ht="12.75">
      <c r="A18" s="139" t="str">
        <f>Vorgaben!A14</f>
        <v>M19</v>
      </c>
      <c r="B18" s="139"/>
      <c r="C18" s="44"/>
      <c r="D18" s="45"/>
      <c r="E18" s="45"/>
      <c r="G18" s="139" t="str">
        <f>Vorgaben!B14</f>
        <v>M23</v>
      </c>
      <c r="H18" s="139"/>
      <c r="I18" s="44"/>
      <c r="J18" s="45"/>
      <c r="K18" s="45"/>
    </row>
    <row r="19" spans="1:11" ht="12.75">
      <c r="A19" s="139" t="str">
        <f>Vorgaben!A15</f>
        <v>M20</v>
      </c>
      <c r="B19" s="139"/>
      <c r="C19" s="44"/>
      <c r="D19" s="45"/>
      <c r="E19" s="45"/>
      <c r="G19" s="139" t="str">
        <f>Vorgaben!B15</f>
        <v>M24</v>
      </c>
      <c r="H19" s="139"/>
      <c r="I19" s="44"/>
      <c r="J19" s="45"/>
      <c r="K19" s="45"/>
    </row>
    <row r="20" spans="2:10" ht="12.75">
      <c r="B20" s="41"/>
      <c r="C20" s="41"/>
      <c r="D20" s="41"/>
      <c r="E20" s="41"/>
      <c r="H20" s="41"/>
      <c r="J20" s="41"/>
    </row>
    <row r="21" ht="21.75" customHeight="1"/>
    <row r="22" spans="1:11" s="47" customFormat="1" ht="38.25" customHeight="1">
      <c r="A22" s="131" t="s">
        <v>6</v>
      </c>
      <c r="B22" s="47" t="s">
        <v>7</v>
      </c>
      <c r="C22" s="126" t="s">
        <v>8</v>
      </c>
      <c r="D22" s="148" t="s">
        <v>9</v>
      </c>
      <c r="E22" s="148"/>
      <c r="F22" s="145" t="s">
        <v>10</v>
      </c>
      <c r="G22" s="145"/>
      <c r="H22" s="145"/>
      <c r="I22" s="144" t="s">
        <v>11</v>
      </c>
      <c r="J22" s="144"/>
      <c r="K22" s="144"/>
    </row>
    <row r="23" spans="1:11" ht="12.75">
      <c r="A23" s="132">
        <f>Vorgaben!$D$13</f>
        <v>0.375</v>
      </c>
      <c r="B23" s="50">
        <v>1</v>
      </c>
      <c r="C23" s="127" t="s">
        <v>103</v>
      </c>
      <c r="D23" s="146" t="s">
        <v>12</v>
      </c>
      <c r="E23" s="146"/>
      <c r="F23" s="63" t="str">
        <f>$A$2</f>
        <v>M01</v>
      </c>
      <c r="G23" s="5" t="s">
        <v>13</v>
      </c>
      <c r="H23" s="64" t="str">
        <f>$A$3</f>
        <v>M02</v>
      </c>
      <c r="I23" s="56"/>
      <c r="J23" s="43" t="s">
        <v>14</v>
      </c>
      <c r="K23" s="55"/>
    </row>
    <row r="24" spans="1:11" ht="12.75">
      <c r="A24" s="133">
        <f>A23+Vorgaben!$D$3+Vorgaben!$D$5</f>
        <v>0.3819444444444444</v>
      </c>
      <c r="B24" s="50">
        <v>2</v>
      </c>
      <c r="C24" s="127" t="s">
        <v>104</v>
      </c>
      <c r="D24" s="146" t="s">
        <v>12</v>
      </c>
      <c r="E24" s="146"/>
      <c r="F24" s="63" t="str">
        <f>$A$4</f>
        <v>M03</v>
      </c>
      <c r="G24" s="5" t="s">
        <v>13</v>
      </c>
      <c r="H24" s="64" t="str">
        <f>$A$5</f>
        <v>M04</v>
      </c>
      <c r="I24" s="56"/>
      <c r="J24" s="43" t="s">
        <v>14</v>
      </c>
      <c r="K24" s="55"/>
    </row>
    <row r="25" spans="1:11" ht="12.75">
      <c r="A25" s="133">
        <f>A24+Vorgaben!$D$3+Vorgaben!$D$5</f>
        <v>0.38888888888888884</v>
      </c>
      <c r="B25" s="50">
        <v>3</v>
      </c>
      <c r="C25" s="127" t="s">
        <v>103</v>
      </c>
      <c r="D25" s="146" t="s">
        <v>15</v>
      </c>
      <c r="E25" s="146"/>
      <c r="F25" s="63" t="str">
        <f>$G$4</f>
        <v>M07</v>
      </c>
      <c r="G25" s="5" t="s">
        <v>13</v>
      </c>
      <c r="H25" s="64" t="str">
        <f>$G$5</f>
        <v>M08</v>
      </c>
      <c r="I25" s="56"/>
      <c r="J25" s="43" t="s">
        <v>14</v>
      </c>
      <c r="K25" s="55"/>
    </row>
    <row r="26" spans="1:11" ht="12.75">
      <c r="A26" s="133">
        <f>A25+Vorgaben!$D$3+Vorgaben!$D$5</f>
        <v>0.39583333333333326</v>
      </c>
      <c r="B26" s="50">
        <v>4</v>
      </c>
      <c r="C26" s="127" t="s">
        <v>104</v>
      </c>
      <c r="D26" s="146" t="s">
        <v>15</v>
      </c>
      <c r="E26" s="146"/>
      <c r="F26" s="63" t="str">
        <f>$G$2</f>
        <v>M05</v>
      </c>
      <c r="G26" s="5" t="s">
        <v>13</v>
      </c>
      <c r="H26" s="64" t="str">
        <f>$G$3</f>
        <v>M06</v>
      </c>
      <c r="I26" s="56"/>
      <c r="J26" s="43" t="s">
        <v>14</v>
      </c>
      <c r="K26" s="55"/>
    </row>
    <row r="27" spans="1:11" ht="12.75">
      <c r="A27" s="133">
        <f>A26+Vorgaben!$D$3+Vorgaben!$D$5</f>
        <v>0.4027777777777777</v>
      </c>
      <c r="B27" s="50">
        <v>5</v>
      </c>
      <c r="C27" s="127" t="s">
        <v>103</v>
      </c>
      <c r="D27" s="146" t="s">
        <v>16</v>
      </c>
      <c r="E27" s="146"/>
      <c r="F27" s="63" t="str">
        <f>$A$11</f>
        <v>M11</v>
      </c>
      <c r="G27" s="5" t="s">
        <v>13</v>
      </c>
      <c r="H27" s="64" t="str">
        <f>$A$12</f>
        <v>M12</v>
      </c>
      <c r="I27" s="56"/>
      <c r="J27" s="43" t="s">
        <v>14</v>
      </c>
      <c r="K27" s="55"/>
    </row>
    <row r="28" spans="1:11" ht="12.75">
      <c r="A28" s="133">
        <f>A27+Vorgaben!$D$3+Vorgaben!$D$5</f>
        <v>0.4097222222222221</v>
      </c>
      <c r="B28" s="50">
        <v>6</v>
      </c>
      <c r="C28" s="127" t="s">
        <v>104</v>
      </c>
      <c r="D28" s="146" t="s">
        <v>16</v>
      </c>
      <c r="E28" s="146"/>
      <c r="F28" s="63" t="str">
        <f>$A$9</f>
        <v>M09</v>
      </c>
      <c r="G28" s="5" t="s">
        <v>13</v>
      </c>
      <c r="H28" s="64" t="str">
        <f>$A$10</f>
        <v>M10</v>
      </c>
      <c r="I28" s="56"/>
      <c r="J28" s="43" t="s">
        <v>14</v>
      </c>
      <c r="K28" s="55"/>
    </row>
    <row r="29" spans="1:11" ht="12.75">
      <c r="A29" s="133">
        <f>A28+Vorgaben!$D$3+Vorgaben!$D$5</f>
        <v>0.4166666666666665</v>
      </c>
      <c r="B29" s="50">
        <v>7</v>
      </c>
      <c r="C29" s="127" t="s">
        <v>103</v>
      </c>
      <c r="D29" s="146" t="s">
        <v>78</v>
      </c>
      <c r="E29" s="146"/>
      <c r="F29" s="63" t="str">
        <f>$G$9</f>
        <v>M13</v>
      </c>
      <c r="G29" s="5" t="s">
        <v>13</v>
      </c>
      <c r="H29" s="64" t="str">
        <f>$G$10</f>
        <v>M14</v>
      </c>
      <c r="I29" s="56"/>
      <c r="J29" s="43" t="s">
        <v>14</v>
      </c>
      <c r="K29" s="55"/>
    </row>
    <row r="30" spans="1:11" ht="12.75">
      <c r="A30" s="133">
        <f>A29+Vorgaben!$D$3+Vorgaben!$D$5</f>
        <v>0.42361111111111094</v>
      </c>
      <c r="B30" s="50">
        <v>8</v>
      </c>
      <c r="C30" s="127" t="s">
        <v>104</v>
      </c>
      <c r="D30" s="146" t="s">
        <v>78</v>
      </c>
      <c r="E30" s="146"/>
      <c r="F30" s="63" t="str">
        <f>$G$11</f>
        <v>M15</v>
      </c>
      <c r="G30" s="5" t="s">
        <v>13</v>
      </c>
      <c r="H30" s="64" t="str">
        <f>$G$12</f>
        <v>M16</v>
      </c>
      <c r="I30" s="56"/>
      <c r="J30" s="43" t="s">
        <v>14</v>
      </c>
      <c r="K30" s="55"/>
    </row>
    <row r="31" spans="1:11" ht="12.75">
      <c r="A31" s="133">
        <f>A30+Vorgaben!$D$3+Vorgaben!$D$5</f>
        <v>0.43055555555555536</v>
      </c>
      <c r="B31" s="50">
        <v>9</v>
      </c>
      <c r="C31" s="127" t="s">
        <v>103</v>
      </c>
      <c r="D31" s="146" t="s">
        <v>79</v>
      </c>
      <c r="E31" s="146"/>
      <c r="F31" s="63" t="str">
        <f>$A$16</f>
        <v>M17</v>
      </c>
      <c r="G31" s="5" t="s">
        <v>13</v>
      </c>
      <c r="H31" s="64" t="str">
        <f>$A$17</f>
        <v>M18</v>
      </c>
      <c r="I31" s="56"/>
      <c r="J31" s="43" t="s">
        <v>14</v>
      </c>
      <c r="K31" s="55"/>
    </row>
    <row r="32" spans="1:11" ht="12.75">
      <c r="A32" s="133">
        <f>A31+Vorgaben!$D$3+Vorgaben!$D$5</f>
        <v>0.4374999999999998</v>
      </c>
      <c r="B32" s="50">
        <v>10</v>
      </c>
      <c r="C32" s="127" t="s">
        <v>104</v>
      </c>
      <c r="D32" s="146" t="s">
        <v>79</v>
      </c>
      <c r="E32" s="146"/>
      <c r="F32" s="63" t="str">
        <f>$A$18</f>
        <v>M19</v>
      </c>
      <c r="G32" s="5" t="s">
        <v>13</v>
      </c>
      <c r="H32" s="64" t="str">
        <f>$A$19</f>
        <v>M20</v>
      </c>
      <c r="I32" s="56"/>
      <c r="J32" s="43" t="s">
        <v>14</v>
      </c>
      <c r="K32" s="55"/>
    </row>
    <row r="33" spans="1:11" ht="12.75">
      <c r="A33" s="133">
        <f>A32+Vorgaben!$D$3+Vorgaben!$D$5</f>
        <v>0.4444444444444442</v>
      </c>
      <c r="B33" s="50">
        <v>11</v>
      </c>
      <c r="C33" s="127" t="s">
        <v>103</v>
      </c>
      <c r="D33" s="146" t="s">
        <v>80</v>
      </c>
      <c r="E33" s="146"/>
      <c r="F33" s="63" t="str">
        <f>$G$16</f>
        <v>M21</v>
      </c>
      <c r="G33" s="5" t="s">
        <v>13</v>
      </c>
      <c r="H33" s="64" t="str">
        <f>$G$17</f>
        <v>M22</v>
      </c>
      <c r="I33" s="56"/>
      <c r="J33" s="43" t="s">
        <v>14</v>
      </c>
      <c r="K33" s="55"/>
    </row>
    <row r="34" spans="1:11" ht="12.75">
      <c r="A34" s="133">
        <f>A33+Vorgaben!$D$3+Vorgaben!$D$5</f>
        <v>0.4513888888888886</v>
      </c>
      <c r="B34" s="50">
        <v>12</v>
      </c>
      <c r="C34" s="127" t="s">
        <v>104</v>
      </c>
      <c r="D34" s="146" t="s">
        <v>80</v>
      </c>
      <c r="E34" s="146"/>
      <c r="F34" s="63" t="str">
        <f>$G$18</f>
        <v>M23</v>
      </c>
      <c r="G34" s="5" t="s">
        <v>13</v>
      </c>
      <c r="H34" s="64" t="str">
        <f>$G$19</f>
        <v>M24</v>
      </c>
      <c r="I34" s="56"/>
      <c r="J34" s="43" t="s">
        <v>14</v>
      </c>
      <c r="K34" s="55"/>
    </row>
    <row r="35" spans="1:11" ht="12.75">
      <c r="A35" s="133">
        <f>A34+Vorgaben!$D$3+Vorgaben!$D$5</f>
        <v>0.45833333333333304</v>
      </c>
      <c r="B35" s="50">
        <v>13</v>
      </c>
      <c r="C35" s="127" t="s">
        <v>103</v>
      </c>
      <c r="D35" s="146" t="s">
        <v>12</v>
      </c>
      <c r="E35" s="146"/>
      <c r="F35" s="63" t="str">
        <f>$A$4</f>
        <v>M03</v>
      </c>
      <c r="G35" s="5" t="s">
        <v>13</v>
      </c>
      <c r="H35" s="64" t="str">
        <f>$A$3</f>
        <v>M02</v>
      </c>
      <c r="I35" s="56"/>
      <c r="J35" s="43" t="s">
        <v>14</v>
      </c>
      <c r="K35" s="55"/>
    </row>
    <row r="36" spans="1:11" ht="12.75">
      <c r="A36" s="133">
        <f>A35+Vorgaben!$D$3+Vorgaben!$D$5</f>
        <v>0.46527777777777746</v>
      </c>
      <c r="B36" s="50">
        <v>14</v>
      </c>
      <c r="C36" s="127" t="s">
        <v>104</v>
      </c>
      <c r="D36" s="146" t="s">
        <v>12</v>
      </c>
      <c r="E36" s="146"/>
      <c r="F36" s="63" t="str">
        <f>$A$2</f>
        <v>M01</v>
      </c>
      <c r="G36" s="5" t="s">
        <v>13</v>
      </c>
      <c r="H36" s="64" t="str">
        <f>$A$5</f>
        <v>M04</v>
      </c>
      <c r="I36" s="56"/>
      <c r="J36" s="43" t="s">
        <v>14</v>
      </c>
      <c r="K36" s="55"/>
    </row>
    <row r="37" spans="1:11" ht="12.75">
      <c r="A37" s="133">
        <f>A36+Vorgaben!$D$3+Vorgaben!$D$5</f>
        <v>0.4722222222222219</v>
      </c>
      <c r="B37" s="50">
        <v>15</v>
      </c>
      <c r="C37" s="127" t="s">
        <v>103</v>
      </c>
      <c r="D37" s="146" t="s">
        <v>15</v>
      </c>
      <c r="E37" s="146"/>
      <c r="F37" s="63" t="str">
        <f>$G$2</f>
        <v>M05</v>
      </c>
      <c r="G37" s="5" t="s">
        <v>13</v>
      </c>
      <c r="H37" s="64" t="str">
        <f>$G$4</f>
        <v>M07</v>
      </c>
      <c r="I37" s="56"/>
      <c r="J37" s="43" t="s">
        <v>14</v>
      </c>
      <c r="K37" s="55"/>
    </row>
    <row r="38" spans="1:11" ht="12.75">
      <c r="A38" s="133">
        <f>A37+Vorgaben!$D$3+Vorgaben!$D$5</f>
        <v>0.4791666666666663</v>
      </c>
      <c r="B38" s="50">
        <v>16</v>
      </c>
      <c r="C38" s="127" t="s">
        <v>104</v>
      </c>
      <c r="D38" s="146" t="s">
        <v>15</v>
      </c>
      <c r="E38" s="146"/>
      <c r="F38" s="63" t="str">
        <f>$G$3</f>
        <v>M06</v>
      </c>
      <c r="G38" s="5" t="s">
        <v>13</v>
      </c>
      <c r="H38" s="64" t="str">
        <f>$G$5</f>
        <v>M08</v>
      </c>
      <c r="I38" s="56"/>
      <c r="J38" s="43" t="s">
        <v>14</v>
      </c>
      <c r="K38" s="55"/>
    </row>
    <row r="39" spans="1:11" ht="12.75">
      <c r="A39" s="133">
        <f>A38+Vorgaben!$D$3+Vorgaben!$D$5</f>
        <v>0.4861111111111107</v>
      </c>
      <c r="B39" s="50">
        <v>17</v>
      </c>
      <c r="C39" s="127" t="s">
        <v>103</v>
      </c>
      <c r="D39" s="146" t="s">
        <v>16</v>
      </c>
      <c r="E39" s="146"/>
      <c r="F39" s="63" t="str">
        <f>$A$12</f>
        <v>M12</v>
      </c>
      <c r="G39" s="5" t="s">
        <v>13</v>
      </c>
      <c r="H39" s="64" t="str">
        <f>A9</f>
        <v>M09</v>
      </c>
      <c r="I39" s="56"/>
      <c r="J39" s="43" t="s">
        <v>14</v>
      </c>
      <c r="K39" s="55"/>
    </row>
    <row r="40" spans="1:11" ht="12.75">
      <c r="A40" s="133">
        <f>A39+Vorgaben!$D$3+Vorgaben!$D$5</f>
        <v>0.49305555555555514</v>
      </c>
      <c r="B40" s="50">
        <v>18</v>
      </c>
      <c r="C40" s="127" t="s">
        <v>104</v>
      </c>
      <c r="D40" s="146" t="s">
        <v>16</v>
      </c>
      <c r="E40" s="146"/>
      <c r="F40" s="63" t="str">
        <f>$A$11</f>
        <v>M11</v>
      </c>
      <c r="G40" s="5" t="s">
        <v>13</v>
      </c>
      <c r="H40" s="64" t="str">
        <f>$A$10</f>
        <v>M10</v>
      </c>
      <c r="I40" s="56"/>
      <c r="J40" s="43" t="s">
        <v>14</v>
      </c>
      <c r="K40" s="55"/>
    </row>
    <row r="41" spans="1:11" ht="12.75">
      <c r="A41" s="133">
        <f>A40+Vorgaben!$D$3+Vorgaben!$D$5</f>
        <v>0.49999999999999956</v>
      </c>
      <c r="B41" s="50">
        <v>19</v>
      </c>
      <c r="C41" s="127" t="s">
        <v>103</v>
      </c>
      <c r="D41" s="146" t="s">
        <v>78</v>
      </c>
      <c r="E41" s="146"/>
      <c r="F41" s="63" t="str">
        <f>$G$9</f>
        <v>M13</v>
      </c>
      <c r="G41" s="5" t="s">
        <v>13</v>
      </c>
      <c r="H41" s="64" t="str">
        <f>$G$11</f>
        <v>M15</v>
      </c>
      <c r="I41" s="56"/>
      <c r="J41" s="43" t="s">
        <v>14</v>
      </c>
      <c r="K41" s="55"/>
    </row>
    <row r="42" spans="1:11" ht="12.75">
      <c r="A42" s="133">
        <f>A41+Vorgaben!$D$3+Vorgaben!$D$5</f>
        <v>0.506944444444444</v>
      </c>
      <c r="B42" s="50">
        <v>20</v>
      </c>
      <c r="C42" s="127" t="s">
        <v>104</v>
      </c>
      <c r="D42" s="146" t="s">
        <v>78</v>
      </c>
      <c r="E42" s="146"/>
      <c r="F42" s="63" t="str">
        <f>$G$10</f>
        <v>M14</v>
      </c>
      <c r="G42" s="5" t="s">
        <v>13</v>
      </c>
      <c r="H42" s="64" t="str">
        <f>$G$12</f>
        <v>M16</v>
      </c>
      <c r="I42" s="56"/>
      <c r="J42" s="43" t="s">
        <v>14</v>
      </c>
      <c r="K42" s="55"/>
    </row>
    <row r="43" spans="1:11" ht="12.75">
      <c r="A43" s="133">
        <f>A42+Vorgaben!$D$3+Vorgaben!$D$5</f>
        <v>0.5138888888888884</v>
      </c>
      <c r="B43" s="50">
        <v>21</v>
      </c>
      <c r="C43" s="127" t="s">
        <v>103</v>
      </c>
      <c r="D43" s="146" t="s">
        <v>79</v>
      </c>
      <c r="E43" s="146"/>
      <c r="F43" s="63" t="str">
        <f>$A$16</f>
        <v>M17</v>
      </c>
      <c r="G43" s="5" t="s">
        <v>13</v>
      </c>
      <c r="H43" s="64" t="str">
        <f>$A$18</f>
        <v>M19</v>
      </c>
      <c r="I43" s="56"/>
      <c r="J43" s="43" t="s">
        <v>14</v>
      </c>
      <c r="K43" s="55"/>
    </row>
    <row r="44" spans="1:11" ht="12.75">
      <c r="A44" s="133">
        <f>A43+Vorgaben!$D$3+Vorgaben!$D$5</f>
        <v>0.5208333333333328</v>
      </c>
      <c r="B44" s="50">
        <v>22</v>
      </c>
      <c r="C44" s="127" t="s">
        <v>104</v>
      </c>
      <c r="D44" s="146" t="s">
        <v>79</v>
      </c>
      <c r="E44" s="146"/>
      <c r="F44" s="63" t="str">
        <f>$A$17</f>
        <v>M18</v>
      </c>
      <c r="G44" s="5" t="s">
        <v>13</v>
      </c>
      <c r="H44" s="64" t="str">
        <f>$A$19</f>
        <v>M20</v>
      </c>
      <c r="I44" s="56"/>
      <c r="J44" s="43" t="s">
        <v>14</v>
      </c>
      <c r="K44" s="55"/>
    </row>
    <row r="45" spans="1:11" ht="12.75">
      <c r="A45" s="133">
        <f>A44+Vorgaben!$D$3+Vorgaben!$D$5</f>
        <v>0.5277777777777772</v>
      </c>
      <c r="B45" s="50">
        <v>23</v>
      </c>
      <c r="C45" s="127" t="s">
        <v>103</v>
      </c>
      <c r="D45" s="146" t="s">
        <v>80</v>
      </c>
      <c r="E45" s="146"/>
      <c r="F45" s="63" t="str">
        <f>$G$16</f>
        <v>M21</v>
      </c>
      <c r="G45" s="5" t="s">
        <v>13</v>
      </c>
      <c r="H45" s="64" t="str">
        <f>$G$18</f>
        <v>M23</v>
      </c>
      <c r="I45" s="56"/>
      <c r="J45" s="43" t="s">
        <v>14</v>
      </c>
      <c r="K45" s="55"/>
    </row>
    <row r="46" spans="1:11" ht="12.75">
      <c r="A46" s="133">
        <f>A45+Vorgaben!$D$3+Vorgaben!$D$5</f>
        <v>0.5347222222222217</v>
      </c>
      <c r="B46" s="50">
        <v>24</v>
      </c>
      <c r="C46" s="127" t="s">
        <v>104</v>
      </c>
      <c r="D46" s="146" t="s">
        <v>80</v>
      </c>
      <c r="E46" s="146"/>
      <c r="F46" s="63" t="str">
        <f>$G$19</f>
        <v>M24</v>
      </c>
      <c r="G46" s="5" t="s">
        <v>13</v>
      </c>
      <c r="H46" s="64" t="str">
        <f>$G$17</f>
        <v>M22</v>
      </c>
      <c r="I46" s="56"/>
      <c r="J46" s="43" t="s">
        <v>14</v>
      </c>
      <c r="K46" s="55"/>
    </row>
    <row r="47" spans="1:11" ht="12.75">
      <c r="A47" s="133">
        <f>A46+Vorgaben!$D$3+Vorgaben!$D$5</f>
        <v>0.5416666666666661</v>
      </c>
      <c r="B47" s="50">
        <v>25</v>
      </c>
      <c r="C47" s="127" t="s">
        <v>103</v>
      </c>
      <c r="D47" s="146" t="s">
        <v>12</v>
      </c>
      <c r="E47" s="146"/>
      <c r="F47" s="63" t="str">
        <f>$A$3</f>
        <v>M02</v>
      </c>
      <c r="G47" s="5" t="s">
        <v>13</v>
      </c>
      <c r="H47" s="64" t="str">
        <f>$A$5</f>
        <v>M04</v>
      </c>
      <c r="I47" s="56"/>
      <c r="J47" s="43" t="s">
        <v>14</v>
      </c>
      <c r="K47" s="55"/>
    </row>
    <row r="48" spans="1:11" ht="12.75">
      <c r="A48" s="133">
        <f>A47+Vorgaben!$D$3+Vorgaben!$D$5</f>
        <v>0.5486111111111105</v>
      </c>
      <c r="B48" s="50">
        <v>26</v>
      </c>
      <c r="C48" s="127" t="s">
        <v>104</v>
      </c>
      <c r="D48" s="146" t="s">
        <v>12</v>
      </c>
      <c r="E48" s="146"/>
      <c r="F48" s="63" t="str">
        <f>$A$4</f>
        <v>M03</v>
      </c>
      <c r="G48" s="5" t="s">
        <v>13</v>
      </c>
      <c r="H48" s="64" t="str">
        <f>$A$2</f>
        <v>M01</v>
      </c>
      <c r="I48" s="56"/>
      <c r="J48" s="43" t="s">
        <v>14</v>
      </c>
      <c r="K48" s="55"/>
    </row>
    <row r="49" spans="1:11" ht="12.75">
      <c r="A49" s="133">
        <f>A48+Vorgaben!$D$3+Vorgaben!$D$5</f>
        <v>0.5555555555555549</v>
      </c>
      <c r="B49" s="50">
        <v>27</v>
      </c>
      <c r="C49" s="127" t="s">
        <v>103</v>
      </c>
      <c r="D49" s="146" t="s">
        <v>15</v>
      </c>
      <c r="E49" s="146"/>
      <c r="F49" s="63" t="str">
        <f>$G$4</f>
        <v>M07</v>
      </c>
      <c r="G49" s="5" t="s">
        <v>13</v>
      </c>
      <c r="H49" s="64" t="str">
        <f>$G$3</f>
        <v>M06</v>
      </c>
      <c r="I49" s="56"/>
      <c r="J49" s="43" t="s">
        <v>14</v>
      </c>
      <c r="K49" s="55"/>
    </row>
    <row r="50" spans="1:11" ht="12.75">
      <c r="A50" s="133">
        <f>A49+Vorgaben!$D$3+Vorgaben!$D$5</f>
        <v>0.5624999999999993</v>
      </c>
      <c r="B50" s="50">
        <v>28</v>
      </c>
      <c r="C50" s="127" t="s">
        <v>104</v>
      </c>
      <c r="D50" s="146" t="s">
        <v>15</v>
      </c>
      <c r="E50" s="146"/>
      <c r="F50" s="63" t="str">
        <f>$G$5</f>
        <v>M08</v>
      </c>
      <c r="G50" s="5" t="s">
        <v>13</v>
      </c>
      <c r="H50" s="64" t="str">
        <f>$G$2</f>
        <v>M05</v>
      </c>
      <c r="I50" s="56"/>
      <c r="J50" s="43" t="s">
        <v>14</v>
      </c>
      <c r="K50" s="55"/>
    </row>
    <row r="51" spans="1:11" ht="12.75">
      <c r="A51" s="133">
        <f>A50+Vorgaben!$D$3+Vorgaben!$D$5</f>
        <v>0.5694444444444438</v>
      </c>
      <c r="B51" s="50">
        <v>29</v>
      </c>
      <c r="C51" s="127" t="s">
        <v>103</v>
      </c>
      <c r="D51" s="146" t="s">
        <v>16</v>
      </c>
      <c r="E51" s="146"/>
      <c r="F51" s="63" t="str">
        <f>A9</f>
        <v>M09</v>
      </c>
      <c r="G51" s="5" t="s">
        <v>13</v>
      </c>
      <c r="H51" s="64" t="str">
        <f>$A$11</f>
        <v>M11</v>
      </c>
      <c r="I51" s="56"/>
      <c r="J51" s="43" t="s">
        <v>14</v>
      </c>
      <c r="K51" s="55"/>
    </row>
    <row r="52" spans="1:11" ht="12.75">
      <c r="A52" s="133">
        <f>A51+Vorgaben!$D$3+Vorgaben!$D$5</f>
        <v>0.5763888888888882</v>
      </c>
      <c r="B52" s="50">
        <v>30</v>
      </c>
      <c r="C52" s="127" t="s">
        <v>104</v>
      </c>
      <c r="D52" s="146" t="s">
        <v>16</v>
      </c>
      <c r="E52" s="146"/>
      <c r="F52" s="63" t="str">
        <f>$A$10</f>
        <v>M10</v>
      </c>
      <c r="G52" s="5" t="s">
        <v>13</v>
      </c>
      <c r="H52" s="64" t="str">
        <f>$A$12</f>
        <v>M12</v>
      </c>
      <c r="I52" s="56"/>
      <c r="J52" s="43" t="s">
        <v>14</v>
      </c>
      <c r="K52" s="55"/>
    </row>
    <row r="53" spans="1:11" ht="12.75">
      <c r="A53" s="133">
        <f>A52+Vorgaben!$D$3+Vorgaben!$D$5</f>
        <v>0.5833333333333326</v>
      </c>
      <c r="B53" s="50">
        <v>31</v>
      </c>
      <c r="C53" s="127" t="s">
        <v>103</v>
      </c>
      <c r="D53" s="146" t="s">
        <v>78</v>
      </c>
      <c r="E53" s="146"/>
      <c r="F53" s="63" t="str">
        <f>$G$9</f>
        <v>M13</v>
      </c>
      <c r="G53" s="5" t="s">
        <v>13</v>
      </c>
      <c r="H53" s="64" t="str">
        <f>$G$12</f>
        <v>M16</v>
      </c>
      <c r="I53" s="56"/>
      <c r="J53" s="43" t="s">
        <v>14</v>
      </c>
      <c r="K53" s="55"/>
    </row>
    <row r="54" spans="1:11" ht="12.75">
      <c r="A54" s="133">
        <f>A53+Vorgaben!$D$3+Vorgaben!$D$5</f>
        <v>0.590277777777777</v>
      </c>
      <c r="B54" s="50">
        <v>32</v>
      </c>
      <c r="C54" s="127" t="s">
        <v>104</v>
      </c>
      <c r="D54" s="146" t="s">
        <v>78</v>
      </c>
      <c r="E54" s="146"/>
      <c r="F54" s="63" t="str">
        <f>$G$11</f>
        <v>M15</v>
      </c>
      <c r="G54" s="5" t="s">
        <v>13</v>
      </c>
      <c r="H54" s="64" t="str">
        <f>$G$10</f>
        <v>M14</v>
      </c>
      <c r="I54" s="56"/>
      <c r="J54" s="43" t="s">
        <v>14</v>
      </c>
      <c r="K54" s="55"/>
    </row>
    <row r="55" spans="1:11" ht="12.75">
      <c r="A55" s="133">
        <f>A54+Vorgaben!$D$3+Vorgaben!$D$5</f>
        <v>0.5972222222222214</v>
      </c>
      <c r="B55" s="50">
        <v>33</v>
      </c>
      <c r="C55" s="127" t="s">
        <v>103</v>
      </c>
      <c r="D55" s="146" t="s">
        <v>79</v>
      </c>
      <c r="E55" s="146"/>
      <c r="F55" s="63" t="str">
        <f>$A$16</f>
        <v>M17</v>
      </c>
      <c r="G55" s="5" t="s">
        <v>13</v>
      </c>
      <c r="H55" s="64" t="str">
        <f>$A$19</f>
        <v>M20</v>
      </c>
      <c r="I55" s="56"/>
      <c r="J55" s="43" t="s">
        <v>14</v>
      </c>
      <c r="K55" s="55"/>
    </row>
    <row r="56" spans="1:11" ht="12.75">
      <c r="A56" s="133">
        <f>A55+Vorgaben!$D$3+Vorgaben!$D$5</f>
        <v>0.6041666666666659</v>
      </c>
      <c r="B56" s="50">
        <v>34</v>
      </c>
      <c r="C56" s="127" t="s">
        <v>104</v>
      </c>
      <c r="D56" s="146" t="s">
        <v>79</v>
      </c>
      <c r="E56" s="146"/>
      <c r="F56" s="63" t="str">
        <f>$A$17</f>
        <v>M18</v>
      </c>
      <c r="G56" s="5" t="s">
        <v>13</v>
      </c>
      <c r="H56" s="64" t="str">
        <f>$A$18</f>
        <v>M19</v>
      </c>
      <c r="I56" s="56"/>
      <c r="J56" s="43" t="s">
        <v>14</v>
      </c>
      <c r="K56" s="55"/>
    </row>
    <row r="57" spans="1:11" ht="12.75">
      <c r="A57" s="133">
        <f>A56+Vorgaben!$D$3+Vorgaben!$D$5</f>
        <v>0.6111111111111103</v>
      </c>
      <c r="B57" s="50">
        <v>35</v>
      </c>
      <c r="C57" s="127" t="s">
        <v>103</v>
      </c>
      <c r="D57" s="146" t="s">
        <v>80</v>
      </c>
      <c r="E57" s="146"/>
      <c r="F57" s="63" t="str">
        <f>$G$16</f>
        <v>M21</v>
      </c>
      <c r="G57" s="5" t="s">
        <v>13</v>
      </c>
      <c r="H57" s="64" t="str">
        <f>$G$19</f>
        <v>M24</v>
      </c>
      <c r="I57" s="56"/>
      <c r="J57" s="43" t="s">
        <v>14</v>
      </c>
      <c r="K57" s="55"/>
    </row>
    <row r="58" spans="1:11" ht="12.75">
      <c r="A58" s="133">
        <f>A57+Vorgaben!$D$3+Vorgaben!$D$5</f>
        <v>0.6180555555555547</v>
      </c>
      <c r="B58" s="50">
        <v>36</v>
      </c>
      <c r="C58" s="127" t="s">
        <v>104</v>
      </c>
      <c r="D58" s="146" t="s">
        <v>80</v>
      </c>
      <c r="E58" s="146"/>
      <c r="F58" s="63" t="str">
        <f>$G$18</f>
        <v>M23</v>
      </c>
      <c r="G58" s="5" t="s">
        <v>13</v>
      </c>
      <c r="H58" s="64" t="str">
        <f>$G$17</f>
        <v>M22</v>
      </c>
      <c r="I58" s="56"/>
      <c r="J58" s="43" t="s">
        <v>14</v>
      </c>
      <c r="K58" s="55"/>
    </row>
    <row r="59" spans="1:11" ht="12.75" hidden="1">
      <c r="A59" s="133">
        <f aca="true" t="shared" si="0" ref="A59:A66">A58</f>
        <v>0.6180555555555547</v>
      </c>
      <c r="B59" s="48"/>
      <c r="C59" s="127"/>
      <c r="D59" s="62"/>
      <c r="F59" s="63"/>
      <c r="G59" s="43"/>
      <c r="H59" s="64"/>
      <c r="I59" s="56"/>
      <c r="K59" s="55"/>
    </row>
    <row r="60" spans="1:11" ht="12.75" hidden="1">
      <c r="A60" s="133">
        <f t="shared" si="0"/>
        <v>0.6180555555555547</v>
      </c>
      <c r="C60" s="127"/>
      <c r="D60" s="62"/>
      <c r="F60" s="63"/>
      <c r="G60" s="43"/>
      <c r="H60" s="64"/>
      <c r="I60" s="56"/>
      <c r="K60" s="55"/>
    </row>
    <row r="61" spans="1:11" ht="12.75" hidden="1">
      <c r="A61" s="133">
        <f t="shared" si="0"/>
        <v>0.6180555555555547</v>
      </c>
      <c r="B61" s="48"/>
      <c r="C61" s="127"/>
      <c r="D61" s="62"/>
      <c r="F61" s="63"/>
      <c r="G61" s="43"/>
      <c r="H61" s="64"/>
      <c r="I61" s="56"/>
      <c r="K61" s="55"/>
    </row>
    <row r="62" spans="1:11" ht="12.75" hidden="1">
      <c r="A62" s="133">
        <f t="shared" si="0"/>
        <v>0.6180555555555547</v>
      </c>
      <c r="C62" s="127"/>
      <c r="D62" s="62"/>
      <c r="F62" s="63"/>
      <c r="G62" s="43"/>
      <c r="H62" s="64"/>
      <c r="I62" s="56"/>
      <c r="K62" s="55"/>
    </row>
    <row r="63" spans="1:11" ht="12.75" hidden="1">
      <c r="A63" s="133">
        <f t="shared" si="0"/>
        <v>0.6180555555555547</v>
      </c>
      <c r="B63" s="48"/>
      <c r="C63" s="127"/>
      <c r="D63" s="62"/>
      <c r="F63" s="63"/>
      <c r="G63" s="43"/>
      <c r="H63" s="64"/>
      <c r="I63" s="56"/>
      <c r="K63" s="55"/>
    </row>
    <row r="64" spans="1:11" ht="12.75" hidden="1">
      <c r="A64" s="133">
        <f t="shared" si="0"/>
        <v>0.6180555555555547</v>
      </c>
      <c r="C64" s="127"/>
      <c r="D64" s="62"/>
      <c r="F64" s="63"/>
      <c r="G64" s="43"/>
      <c r="H64" s="64"/>
      <c r="I64" s="56"/>
      <c r="K64" s="55"/>
    </row>
    <row r="65" spans="1:11" ht="12.75" hidden="1">
      <c r="A65" s="133">
        <f t="shared" si="0"/>
        <v>0.6180555555555547</v>
      </c>
      <c r="B65" s="48"/>
      <c r="C65" s="127"/>
      <c r="D65" s="62"/>
      <c r="F65" s="63"/>
      <c r="G65" s="43"/>
      <c r="H65" s="64"/>
      <c r="I65" s="56"/>
      <c r="K65" s="55"/>
    </row>
    <row r="66" spans="1:11" ht="12.75" hidden="1">
      <c r="A66" s="133">
        <f t="shared" si="0"/>
        <v>0.6180555555555547</v>
      </c>
      <c r="C66" s="127"/>
      <c r="D66" s="62"/>
      <c r="F66" s="63"/>
      <c r="G66" s="43"/>
      <c r="H66" s="64"/>
      <c r="I66" s="56"/>
      <c r="K66" s="55"/>
    </row>
    <row r="67" spans="1:10" s="99" customFormat="1" ht="33" customHeight="1">
      <c r="A67" s="134"/>
      <c r="B67" s="47" t="s">
        <v>7</v>
      </c>
      <c r="C67" s="128"/>
      <c r="D67" s="100"/>
      <c r="E67" s="100"/>
      <c r="F67" s="147" t="s">
        <v>84</v>
      </c>
      <c r="G67" s="147"/>
      <c r="H67" s="147"/>
      <c r="J67" s="101"/>
    </row>
    <row r="68" spans="1:11" s="108" customFormat="1" ht="12.75" customHeight="1">
      <c r="A68" s="132">
        <f>A58+Vorgaben!$D$3+Vorgaben!$D$5</f>
        <v>0.6249999999999991</v>
      </c>
      <c r="B68" s="102">
        <f>B58+1</f>
        <v>37</v>
      </c>
      <c r="C68" s="127" t="s">
        <v>103</v>
      </c>
      <c r="D68" s="51"/>
      <c r="E68" s="51"/>
      <c r="F68" s="104">
        <f>IF(Rechnen!W3=0,"",('Gruppen-Tabellen'!B4))</f>
      </c>
      <c r="G68" s="102" t="s">
        <v>14</v>
      </c>
      <c r="H68" s="105">
        <f>IF(Rechnen!W10=0,"",('Gruppen-Tabellen'!B11))</f>
      </c>
      <c r="I68" s="106"/>
      <c r="J68" s="102" t="s">
        <v>14</v>
      </c>
      <c r="K68" s="107"/>
    </row>
    <row r="69" spans="1:11" s="108" customFormat="1" ht="12.75">
      <c r="A69" s="132"/>
      <c r="B69" s="109"/>
      <c r="C69" s="129"/>
      <c r="D69" s="51"/>
      <c r="E69" s="51"/>
      <c r="F69" s="136" t="s">
        <v>17</v>
      </c>
      <c r="G69" s="52"/>
      <c r="H69" s="136" t="s">
        <v>22</v>
      </c>
      <c r="I69" s="142"/>
      <c r="J69" s="142"/>
      <c r="K69" s="142"/>
    </row>
    <row r="70" spans="1:10" s="108" customFormat="1" ht="10.5" customHeight="1">
      <c r="A70" s="132"/>
      <c r="B70" s="48"/>
      <c r="C70" s="129"/>
      <c r="D70" s="51"/>
      <c r="E70" s="51"/>
      <c r="F70" s="102"/>
      <c r="G70" s="102"/>
      <c r="H70" s="110"/>
      <c r="J70" s="102"/>
    </row>
    <row r="71" spans="1:11" s="108" customFormat="1" ht="12.75">
      <c r="A71" s="132">
        <f>A68+Vorgaben!$D$3+Vorgaben!$D$5</f>
        <v>0.6319444444444435</v>
      </c>
      <c r="B71" s="102">
        <f>B68+1</f>
        <v>38</v>
      </c>
      <c r="C71" s="127" t="s">
        <v>104</v>
      </c>
      <c r="D71" s="51"/>
      <c r="E71" s="51"/>
      <c r="F71" s="104">
        <f>IF(Rechnen!W17=0,"",('Gruppen-Tabellen'!B17))</f>
      </c>
      <c r="G71" s="102" t="s">
        <v>14</v>
      </c>
      <c r="H71" s="105">
        <f>IF(Rechnen!W24=0,"",('Gruppen-Tabellen'!B25))</f>
      </c>
      <c r="I71" s="106"/>
      <c r="J71" s="102" t="s">
        <v>14</v>
      </c>
      <c r="K71" s="107"/>
    </row>
    <row r="72" spans="1:11" s="108" customFormat="1" ht="12.75">
      <c r="A72" s="132"/>
      <c r="B72" s="111"/>
      <c r="C72" s="129"/>
      <c r="D72" s="51"/>
      <c r="E72" s="51"/>
      <c r="F72" s="136" t="s">
        <v>18</v>
      </c>
      <c r="G72" s="52"/>
      <c r="H72" s="136" t="s">
        <v>88</v>
      </c>
      <c r="I72" s="142"/>
      <c r="J72" s="142"/>
      <c r="K72" s="142"/>
    </row>
    <row r="73" spans="1:10" s="108" customFormat="1" ht="10.5" customHeight="1">
      <c r="A73" s="132"/>
      <c r="B73" s="48"/>
      <c r="C73" s="129"/>
      <c r="D73" s="51"/>
      <c r="E73" s="51"/>
      <c r="F73" s="102"/>
      <c r="G73" s="102"/>
      <c r="H73" s="110"/>
      <c r="J73" s="102"/>
    </row>
    <row r="74" spans="1:11" s="108" customFormat="1" ht="12.75">
      <c r="A74" s="132">
        <f>A71+Vorgaben!$D$3+Vorgaben!$D$5</f>
        <v>0.638888888888888</v>
      </c>
      <c r="B74" s="102">
        <f>B71+1</f>
        <v>39</v>
      </c>
      <c r="C74" s="127" t="s">
        <v>103</v>
      </c>
      <c r="D74" s="51"/>
      <c r="E74" s="51"/>
      <c r="F74" s="104">
        <f>IF(Rechnen!W3=0,"",('Gruppen-Tabellen'!B3))</f>
      </c>
      <c r="G74" s="102" t="s">
        <v>14</v>
      </c>
      <c r="H74" s="105">
        <f>IF(K58=0,"",('Gruppen-Tabellen'!B48))</f>
      </c>
      <c r="I74" s="106"/>
      <c r="J74" s="102" t="s">
        <v>14</v>
      </c>
      <c r="K74" s="107"/>
    </row>
    <row r="75" spans="1:11" s="108" customFormat="1" ht="12.75">
      <c r="A75" s="132"/>
      <c r="B75" s="109"/>
      <c r="C75" s="129"/>
      <c r="D75" s="51"/>
      <c r="E75" s="51"/>
      <c r="F75" s="136" t="s">
        <v>21</v>
      </c>
      <c r="G75" s="52"/>
      <c r="H75" s="136" t="s">
        <v>92</v>
      </c>
      <c r="I75" s="142"/>
      <c r="J75" s="142"/>
      <c r="K75" s="142"/>
    </row>
    <row r="76" spans="1:10" s="108" customFormat="1" ht="10.5" customHeight="1">
      <c r="A76" s="132"/>
      <c r="B76" s="48"/>
      <c r="C76" s="129"/>
      <c r="D76" s="51"/>
      <c r="E76" s="51"/>
      <c r="F76" s="102"/>
      <c r="G76" s="102"/>
      <c r="H76" s="110"/>
      <c r="J76" s="102"/>
    </row>
    <row r="77" spans="1:11" s="108" customFormat="1" ht="12.75">
      <c r="A77" s="132">
        <f>A74+Vorgaben!$D$3+Vorgaben!$D$5</f>
        <v>0.6458333333333324</v>
      </c>
      <c r="B77" s="102">
        <f>B74+1</f>
        <v>40</v>
      </c>
      <c r="C77" s="127" t="s">
        <v>104</v>
      </c>
      <c r="D77" s="51"/>
      <c r="E77" s="51"/>
      <c r="F77" s="104">
        <f>IF(Rechnen!W17=0,"",('Gruppen-Tabellen'!B18))</f>
      </c>
      <c r="G77" s="102" t="s">
        <v>14</v>
      </c>
      <c r="H77" s="105">
        <f>IF(Rechnen!W31=0,"",('Gruppen-Tabellen'!B32))</f>
      </c>
      <c r="I77" s="106"/>
      <c r="J77" s="102" t="s">
        <v>14</v>
      </c>
      <c r="K77" s="107"/>
    </row>
    <row r="78" spans="1:11" s="108" customFormat="1" ht="12.75">
      <c r="A78" s="132"/>
      <c r="B78" s="48"/>
      <c r="C78" s="129"/>
      <c r="D78" s="51"/>
      <c r="E78" s="53"/>
      <c r="F78" s="136" t="s">
        <v>20</v>
      </c>
      <c r="G78" s="52"/>
      <c r="H78" s="136" t="s">
        <v>90</v>
      </c>
      <c r="I78" s="142"/>
      <c r="J78" s="142"/>
      <c r="K78" s="142"/>
    </row>
    <row r="79" spans="1:10" s="108" customFormat="1" ht="10.5" customHeight="1">
      <c r="A79" s="132"/>
      <c r="B79" s="48"/>
      <c r="C79" s="129"/>
      <c r="D79" s="51"/>
      <c r="E79" s="51"/>
      <c r="F79" s="102"/>
      <c r="G79" s="102"/>
      <c r="H79" s="110"/>
      <c r="J79" s="102"/>
    </row>
    <row r="80" spans="1:16" s="108" customFormat="1" ht="12.75">
      <c r="A80" s="132">
        <f>A77+Vorgaben!$D$3+Vorgaben!$D$5</f>
        <v>0.6527777777777768</v>
      </c>
      <c r="B80" s="102">
        <f>B77+1</f>
        <v>41</v>
      </c>
      <c r="C80" s="127" t="s">
        <v>103</v>
      </c>
      <c r="D80" s="51"/>
      <c r="E80" s="51"/>
      <c r="F80" s="104">
        <f>IF(Rechnen!W10=0,"",('Gruppen-Tabellen'!B10))</f>
      </c>
      <c r="G80" s="102" t="s">
        <v>14</v>
      </c>
      <c r="H80" s="105">
        <f>IF(K58=0,"",('Gruppen-Tabellen'!B47))</f>
      </c>
      <c r="I80" s="106"/>
      <c r="J80" s="102" t="s">
        <v>14</v>
      </c>
      <c r="K80" s="107"/>
      <c r="P80" s="52"/>
    </row>
    <row r="81" spans="1:11" s="108" customFormat="1" ht="12.75">
      <c r="A81" s="132"/>
      <c r="B81" s="48"/>
      <c r="C81" s="129"/>
      <c r="D81" s="51"/>
      <c r="E81" s="53"/>
      <c r="F81" s="136" t="s">
        <v>19</v>
      </c>
      <c r="G81" s="52"/>
      <c r="H81" s="136" t="s">
        <v>94</v>
      </c>
      <c r="I81" s="142"/>
      <c r="J81" s="142"/>
      <c r="K81" s="142"/>
    </row>
    <row r="82" spans="1:16" s="108" customFormat="1" ht="10.5" customHeight="1">
      <c r="A82" s="132"/>
      <c r="B82" s="48"/>
      <c r="C82" s="129"/>
      <c r="D82" s="51"/>
      <c r="E82" s="51"/>
      <c r="F82" s="102"/>
      <c r="G82" s="102"/>
      <c r="H82" s="110"/>
      <c r="J82" s="102"/>
      <c r="P82" s="52"/>
    </row>
    <row r="83" spans="1:11" s="108" customFormat="1" ht="12.75">
      <c r="A83" s="132">
        <f>A80+Vorgaben!$D$3+Vorgaben!$D$5</f>
        <v>0.6597222222222212</v>
      </c>
      <c r="B83" s="102">
        <f>B80+1</f>
        <v>42</v>
      </c>
      <c r="C83" s="127" t="s">
        <v>104</v>
      </c>
      <c r="D83" s="51"/>
      <c r="E83" s="51"/>
      <c r="F83" s="104">
        <f>IF(Rechnen!W24=0,"",('Gruppen-Tabellen'!B24))</f>
      </c>
      <c r="G83" s="102" t="s">
        <v>14</v>
      </c>
      <c r="H83" s="105">
        <f>IF(Rechnen!W38=0,"",('Gruppen-Tabellen'!B39))</f>
      </c>
      <c r="I83" s="106"/>
      <c r="J83" s="102" t="s">
        <v>14</v>
      </c>
      <c r="K83" s="107"/>
    </row>
    <row r="84" spans="1:12" s="108" customFormat="1" ht="12.75">
      <c r="A84" s="132"/>
      <c r="B84" s="111"/>
      <c r="C84" s="129"/>
      <c r="D84" s="51"/>
      <c r="E84" s="51"/>
      <c r="F84" s="136" t="s">
        <v>81</v>
      </c>
      <c r="G84" s="52"/>
      <c r="H84" s="136" t="s">
        <v>89</v>
      </c>
      <c r="I84" s="142"/>
      <c r="J84" s="142"/>
      <c r="K84" s="142"/>
      <c r="L84" s="52"/>
    </row>
    <row r="85" spans="1:10" s="108" customFormat="1" ht="10.5" customHeight="1">
      <c r="A85" s="132"/>
      <c r="B85" s="48"/>
      <c r="C85" s="129"/>
      <c r="D85" s="51"/>
      <c r="E85" s="51"/>
      <c r="F85" s="102"/>
      <c r="G85" s="102"/>
      <c r="H85" s="110"/>
      <c r="J85" s="102"/>
    </row>
    <row r="86" spans="1:11" s="108" customFormat="1" ht="12.75">
      <c r="A86" s="132">
        <f>A83+Vorgaben!$D$3+Vorgaben!$D$5</f>
        <v>0.6666666666666656</v>
      </c>
      <c r="B86" s="102">
        <f>B83+1</f>
        <v>43</v>
      </c>
      <c r="C86" s="127" t="s">
        <v>103</v>
      </c>
      <c r="D86" s="51"/>
      <c r="E86" s="51"/>
      <c r="F86" s="104">
        <f>IF(Rechnen!W31=0,"",('Gruppen-Tabellen'!B31))</f>
      </c>
      <c r="G86" s="102" t="s">
        <v>14</v>
      </c>
      <c r="H86" s="105">
        <f>IF(K58=0,"",('Gruppen-Tabellen'!B46))</f>
      </c>
      <c r="I86" s="106"/>
      <c r="J86" s="102" t="s">
        <v>14</v>
      </c>
      <c r="K86" s="107"/>
    </row>
    <row r="87" spans="1:11" s="108" customFormat="1" ht="12.75">
      <c r="A87" s="132"/>
      <c r="B87" s="109"/>
      <c r="C87" s="129"/>
      <c r="D87" s="51"/>
      <c r="E87" s="51"/>
      <c r="F87" s="136" t="s">
        <v>82</v>
      </c>
      <c r="G87" s="52"/>
      <c r="H87" s="136" t="s">
        <v>93</v>
      </c>
      <c r="I87" s="142"/>
      <c r="J87" s="142"/>
      <c r="K87" s="142"/>
    </row>
    <row r="88" spans="1:10" s="108" customFormat="1" ht="10.5" customHeight="1">
      <c r="A88" s="132"/>
      <c r="B88" s="48"/>
      <c r="C88" s="129"/>
      <c r="D88" s="51"/>
      <c r="E88" s="51"/>
      <c r="F88" s="102"/>
      <c r="G88" s="102"/>
      <c r="H88" s="110"/>
      <c r="J88" s="102"/>
    </row>
    <row r="89" spans="1:11" s="108" customFormat="1" ht="12.75">
      <c r="A89" s="132">
        <f>A86+Vorgaben!$D$3+Vorgaben!$D$5</f>
        <v>0.67361111111111</v>
      </c>
      <c r="B89" s="102">
        <f>B86+1</f>
        <v>44</v>
      </c>
      <c r="C89" s="127" t="s">
        <v>104</v>
      </c>
      <c r="D89" s="51"/>
      <c r="E89" s="51"/>
      <c r="F89" s="104">
        <f>IF(Rechnen!W38=0,"",('Gruppen-Tabellen'!B38))</f>
      </c>
      <c r="G89" s="102" t="s">
        <v>14</v>
      </c>
      <c r="H89" s="105">
        <f>IF(K58=0,"",('Gruppen-Tabellen'!B45))</f>
      </c>
      <c r="I89" s="106"/>
      <c r="J89" s="102" t="s">
        <v>14</v>
      </c>
      <c r="K89" s="107"/>
    </row>
    <row r="90" spans="1:12" s="108" customFormat="1" ht="12.75">
      <c r="A90" s="132"/>
      <c r="B90" s="48"/>
      <c r="C90" s="129"/>
      <c r="D90" s="51"/>
      <c r="E90" s="53"/>
      <c r="F90" s="136" t="s">
        <v>87</v>
      </c>
      <c r="G90" s="52"/>
      <c r="H90" s="136" t="s">
        <v>91</v>
      </c>
      <c r="I90" s="142"/>
      <c r="J90" s="142"/>
      <c r="K90" s="142"/>
      <c r="L90" s="52"/>
    </row>
    <row r="91" spans="1:10" s="108" customFormat="1" ht="33" customHeight="1">
      <c r="A91" s="132"/>
      <c r="B91" s="60" t="s">
        <v>7</v>
      </c>
      <c r="C91" s="129"/>
      <c r="D91" s="51"/>
      <c r="E91" s="51"/>
      <c r="F91" s="141" t="s">
        <v>85</v>
      </c>
      <c r="G91" s="141"/>
      <c r="H91" s="141"/>
      <c r="I91" s="112"/>
      <c r="J91" s="113"/>
    </row>
    <row r="92" spans="1:11" s="108" customFormat="1" ht="33" customHeight="1">
      <c r="A92" s="132">
        <f>A89+Vorgaben!$D$3+Vorgaben!$D$5</f>
        <v>0.6805555555555545</v>
      </c>
      <c r="B92" s="102">
        <f>B89+1</f>
        <v>45</v>
      </c>
      <c r="C92" s="127" t="s">
        <v>103</v>
      </c>
      <c r="D92" s="51"/>
      <c r="E92" s="51"/>
      <c r="F92" s="114">
        <f>IF(OR(I68="",K68=""),"",IF(I68&gt;K68,F68,IF(I68&lt;=K68,H68)))</f>
      </c>
      <c r="G92" s="102" t="s">
        <v>14</v>
      </c>
      <c r="H92" s="115">
        <f>IF(OR(I71="",K71=""),"",IF(I71&gt;K71,F71,IF(I71&lt;=K71,H71)))</f>
      </c>
      <c r="I92" s="106"/>
      <c r="J92" s="102" t="s">
        <v>14</v>
      </c>
      <c r="K92" s="107"/>
    </row>
    <row r="93" spans="1:15" s="108" customFormat="1" ht="12.75">
      <c r="A93" s="132"/>
      <c r="B93" s="109"/>
      <c r="C93" s="129"/>
      <c r="D93" s="51"/>
      <c r="E93" s="51"/>
      <c r="F93" s="136" t="s">
        <v>95</v>
      </c>
      <c r="G93" s="52"/>
      <c r="H93" s="136" t="s">
        <v>96</v>
      </c>
      <c r="I93" s="142"/>
      <c r="J93" s="142"/>
      <c r="K93" s="142"/>
      <c r="O93" s="52"/>
    </row>
    <row r="94" spans="1:15" s="108" customFormat="1" ht="10.5" customHeight="1">
      <c r="A94" s="132"/>
      <c r="B94" s="48"/>
      <c r="C94" s="129"/>
      <c r="D94" s="51"/>
      <c r="E94" s="51"/>
      <c r="F94" s="102"/>
      <c r="G94" s="102"/>
      <c r="H94" s="110"/>
      <c r="J94" s="102"/>
      <c r="O94" s="52"/>
    </row>
    <row r="95" spans="1:11" s="108" customFormat="1" ht="12.75">
      <c r="A95" s="132">
        <f>A92+Vorgaben!$D$3+Vorgaben!$D$5</f>
        <v>0.6874999999999989</v>
      </c>
      <c r="B95" s="102">
        <f>B92+1</f>
        <v>46</v>
      </c>
      <c r="C95" s="127" t="s">
        <v>104</v>
      </c>
      <c r="D95" s="51"/>
      <c r="E95" s="51"/>
      <c r="F95" s="114">
        <f>IF(OR(I74="",K74=""),"",IF(I74&gt;K74,F74,IF(I74&lt;=K74,H74)))</f>
      </c>
      <c r="G95" s="102" t="s">
        <v>14</v>
      </c>
      <c r="H95" s="115">
        <f>IF(OR(I77="",K77=""),"",IF(I77&gt;K77,F77,IF(I77&lt;=K77,H77)))</f>
      </c>
      <c r="I95" s="106"/>
      <c r="J95" s="102" t="s">
        <v>14</v>
      </c>
      <c r="K95" s="107"/>
    </row>
    <row r="96" spans="1:11" s="108" customFormat="1" ht="12.75">
      <c r="A96" s="132"/>
      <c r="B96" s="111"/>
      <c r="C96" s="129"/>
      <c r="D96" s="51"/>
      <c r="E96" s="51"/>
      <c r="F96" s="136" t="s">
        <v>97</v>
      </c>
      <c r="G96" s="52"/>
      <c r="H96" s="136" t="s">
        <v>98</v>
      </c>
      <c r="I96" s="142"/>
      <c r="J96" s="142"/>
      <c r="K96" s="142"/>
    </row>
    <row r="97" spans="1:10" s="108" customFormat="1" ht="10.5" customHeight="1">
      <c r="A97" s="132"/>
      <c r="B97" s="48"/>
      <c r="C97" s="129"/>
      <c r="D97" s="51"/>
      <c r="E97" s="51"/>
      <c r="F97" s="102"/>
      <c r="G97" s="102"/>
      <c r="H97" s="110"/>
      <c r="J97" s="102"/>
    </row>
    <row r="98" spans="1:11" s="108" customFormat="1" ht="12.75">
      <c r="A98" s="132">
        <f>A95+Vorgaben!$D$3+Vorgaben!$D$5</f>
        <v>0.6944444444444433</v>
      </c>
      <c r="B98" s="102">
        <f>B95+1</f>
        <v>47</v>
      </c>
      <c r="C98" s="127" t="s">
        <v>103</v>
      </c>
      <c r="D98" s="51"/>
      <c r="E98" s="51"/>
      <c r="F98" s="114">
        <f>IF(OR(I80="",K80=""),"",IF(I80&gt;K80,F80,IF(I80&lt;=K80,H80)))</f>
      </c>
      <c r="G98" s="102" t="s">
        <v>14</v>
      </c>
      <c r="H98" s="115">
        <f>IF(OR(I83="",K83=""),"",IF(I83&gt;K83,F83,IF(I83&lt;=K83,H83)))</f>
      </c>
      <c r="I98" s="106"/>
      <c r="J98" s="102" t="s">
        <v>14</v>
      </c>
      <c r="K98" s="107"/>
    </row>
    <row r="99" spans="1:11" s="108" customFormat="1" ht="12.75">
      <c r="A99" s="132"/>
      <c r="B99" s="109"/>
      <c r="C99" s="129"/>
      <c r="D99" s="51"/>
      <c r="E99" s="51"/>
      <c r="F99" s="136" t="s">
        <v>99</v>
      </c>
      <c r="G99" s="52"/>
      <c r="H99" s="136" t="s">
        <v>100</v>
      </c>
      <c r="I99" s="142"/>
      <c r="J99" s="142"/>
      <c r="K99" s="142"/>
    </row>
    <row r="100" spans="1:10" s="108" customFormat="1" ht="10.5" customHeight="1">
      <c r="A100" s="132"/>
      <c r="B100" s="48"/>
      <c r="C100" s="129"/>
      <c r="D100" s="51"/>
      <c r="E100" s="51"/>
      <c r="F100" s="102"/>
      <c r="G100" s="102"/>
      <c r="H100" s="136"/>
      <c r="J100" s="102"/>
    </row>
    <row r="101" spans="1:11" s="108" customFormat="1" ht="12.75">
      <c r="A101" s="132">
        <f>A98+Vorgaben!$D$3+Vorgaben!$D$5</f>
        <v>0.7013888888888877</v>
      </c>
      <c r="B101" s="102">
        <f>B98+1</f>
        <v>48</v>
      </c>
      <c r="C101" s="127" t="s">
        <v>104</v>
      </c>
      <c r="D101" s="51"/>
      <c r="E101" s="51"/>
      <c r="F101" s="114">
        <f>IF(OR(I86="",K86=""),"",IF(I86&gt;K86,F86,IF(I86&lt;=K86,H86)))</f>
      </c>
      <c r="G101" s="102" t="s">
        <v>14</v>
      </c>
      <c r="H101" s="115">
        <f>IF(OR(I89="",K89=""),"",IF(I89&gt;K89,F89,IF(I89&lt;=K89,H89)))</f>
      </c>
      <c r="I101" s="106"/>
      <c r="J101" s="102" t="s">
        <v>14</v>
      </c>
      <c r="K101" s="107"/>
    </row>
    <row r="102" spans="1:11" s="108" customFormat="1" ht="12.75">
      <c r="A102" s="132"/>
      <c r="B102" s="48"/>
      <c r="C102" s="129"/>
      <c r="D102" s="51"/>
      <c r="E102" s="53"/>
      <c r="F102" s="136" t="s">
        <v>101</v>
      </c>
      <c r="G102" s="52"/>
      <c r="H102" s="136" t="s">
        <v>102</v>
      </c>
      <c r="I102" s="142"/>
      <c r="J102" s="142"/>
      <c r="K102" s="142"/>
    </row>
    <row r="103" spans="1:10" s="108" customFormat="1" ht="33" customHeight="1">
      <c r="A103" s="132"/>
      <c r="B103" s="60"/>
      <c r="C103" s="129"/>
      <c r="D103" s="51"/>
      <c r="E103" s="51"/>
      <c r="F103" s="141" t="s">
        <v>23</v>
      </c>
      <c r="G103" s="141"/>
      <c r="H103" s="141"/>
      <c r="I103" s="112"/>
      <c r="J103" s="113"/>
    </row>
    <row r="104" spans="1:11" s="108" customFormat="1" ht="33" customHeight="1">
      <c r="A104" s="132">
        <f>A101+Vorgaben!$D$3+Vorgaben!$D$5</f>
        <v>0.7083333333333321</v>
      </c>
      <c r="B104" s="102">
        <f>B101+1</f>
        <v>49</v>
      </c>
      <c r="C104" s="127" t="s">
        <v>103</v>
      </c>
      <c r="D104" s="51"/>
      <c r="E104" s="51"/>
      <c r="F104" s="114">
        <f>IF(OR(I92="",K92=""),"",IF(I92&gt;K92,F92,IF(I92&lt;=K92,H92)))</f>
      </c>
      <c r="G104" s="102" t="s">
        <v>14</v>
      </c>
      <c r="H104" s="115">
        <f>IF(OR(I95="",K95=""),"",IF(I95&gt;K95,F95,IF(I95&lt;=K95,H95)))</f>
      </c>
      <c r="I104" s="106"/>
      <c r="J104" s="102" t="s">
        <v>14</v>
      </c>
      <c r="K104" s="107"/>
    </row>
    <row r="105" spans="1:11" s="108" customFormat="1" ht="12.75">
      <c r="A105" s="132"/>
      <c r="B105" s="54"/>
      <c r="C105" s="129"/>
      <c r="D105" s="51"/>
      <c r="E105" s="51"/>
      <c r="F105" s="136" t="s">
        <v>105</v>
      </c>
      <c r="G105" s="52"/>
      <c r="H105" s="136" t="s">
        <v>106</v>
      </c>
      <c r="I105" s="142"/>
      <c r="J105" s="142"/>
      <c r="K105" s="142"/>
    </row>
    <row r="106" spans="1:10" s="108" customFormat="1" ht="10.5" customHeight="1">
      <c r="A106" s="132"/>
      <c r="B106" s="48"/>
      <c r="C106" s="129"/>
      <c r="D106" s="51"/>
      <c r="E106" s="51"/>
      <c r="F106" s="102"/>
      <c r="G106" s="102"/>
      <c r="H106" s="110"/>
      <c r="J106" s="102"/>
    </row>
    <row r="107" spans="1:11" s="108" customFormat="1" ht="12.75">
      <c r="A107" s="132">
        <f>A104+Vorgaben!$D$3+Vorgaben!$D$5</f>
        <v>0.7152777777777766</v>
      </c>
      <c r="B107" s="102">
        <f>B104+1</f>
        <v>50</v>
      </c>
      <c r="C107" s="127" t="s">
        <v>104</v>
      </c>
      <c r="D107" s="51"/>
      <c r="E107" s="51"/>
      <c r="F107" s="114">
        <f>IF(OR(I98="",K98=""),"",IF(I98&gt;K98,F98,IF(I98&lt;=K98,H98)))</f>
      </c>
      <c r="G107" s="102" t="s">
        <v>14</v>
      </c>
      <c r="H107" s="115">
        <f>IF(OR(I101="",K101=""),"",IF(I101&gt;K101,F101,IF(I101&lt;=K101,H101)))</f>
      </c>
      <c r="I107" s="106"/>
      <c r="J107" s="102" t="s">
        <v>14</v>
      </c>
      <c r="K107" s="107"/>
    </row>
    <row r="108" spans="1:11" s="108" customFormat="1" ht="12.75">
      <c r="A108" s="132"/>
      <c r="B108" s="48"/>
      <c r="C108" s="129"/>
      <c r="D108" s="51"/>
      <c r="E108" s="53"/>
      <c r="F108" s="136" t="s">
        <v>107</v>
      </c>
      <c r="G108" s="52"/>
      <c r="H108" s="136" t="s">
        <v>108</v>
      </c>
      <c r="I108" s="142"/>
      <c r="J108" s="142"/>
      <c r="K108" s="142"/>
    </row>
    <row r="109" spans="1:10" s="108" customFormat="1" ht="33" customHeight="1">
      <c r="A109" s="132"/>
      <c r="B109" s="60"/>
      <c r="C109" s="129"/>
      <c r="D109" s="51"/>
      <c r="E109" s="51"/>
      <c r="F109" s="141" t="s">
        <v>24</v>
      </c>
      <c r="G109" s="141"/>
      <c r="H109" s="141"/>
      <c r="I109" s="112"/>
      <c r="J109" s="113"/>
    </row>
    <row r="110" spans="1:11" s="108" customFormat="1" ht="33" customHeight="1">
      <c r="A110" s="132">
        <f>A107+Vorgaben!$D$3+Vorgaben!$D$5</f>
        <v>0.722222222222221</v>
      </c>
      <c r="B110" s="102">
        <f>B107+1</f>
        <v>51</v>
      </c>
      <c r="C110" s="127" t="s">
        <v>104</v>
      </c>
      <c r="D110" s="51"/>
      <c r="E110" s="51"/>
      <c r="F110" s="114">
        <f>IF(OR(I104="",K104=""),"",IF(I104&lt;K104,F104,IF(I104&gt;=K104,H104)))</f>
      </c>
      <c r="G110" s="102" t="s">
        <v>14</v>
      </c>
      <c r="H110" s="115">
        <f>IF(OR(I107="",K107=""),"",IF(I107&lt;K107,F107,IF(I107&gt;=K107,H107)))</f>
      </c>
      <c r="I110" s="106"/>
      <c r="J110" s="102" t="s">
        <v>14</v>
      </c>
      <c r="K110" s="107"/>
    </row>
    <row r="111" spans="1:11" s="108" customFormat="1" ht="12.75">
      <c r="A111" s="132"/>
      <c r="B111" s="102"/>
      <c r="D111" s="51"/>
      <c r="E111" s="51"/>
      <c r="F111" s="136" t="s">
        <v>109</v>
      </c>
      <c r="G111" s="52"/>
      <c r="H111" s="136" t="s">
        <v>110</v>
      </c>
      <c r="I111" s="142"/>
      <c r="J111" s="142"/>
      <c r="K111" s="142"/>
    </row>
    <row r="112" spans="1:10" s="108" customFormat="1" ht="33" customHeight="1">
      <c r="A112" s="132"/>
      <c r="B112" s="60"/>
      <c r="D112" s="51"/>
      <c r="E112" s="51"/>
      <c r="F112" s="141" t="s">
        <v>25</v>
      </c>
      <c r="G112" s="141"/>
      <c r="H112" s="141"/>
      <c r="I112" s="112"/>
      <c r="J112" s="113"/>
    </row>
    <row r="113" spans="1:11" s="108" customFormat="1" ht="33" customHeight="1">
      <c r="A113" s="132">
        <f>A110+Vorgaben!$D$3+Vorgaben!$D$5</f>
        <v>0.7291666666666654</v>
      </c>
      <c r="B113" s="102">
        <f>B110+1</f>
        <v>52</v>
      </c>
      <c r="C113" s="125"/>
      <c r="D113" s="51"/>
      <c r="E113" s="51"/>
      <c r="F113" s="114">
        <f>IF(OR(I104="",K104=""),"",IF(I104&gt;K104,F104,IF(I104&lt;=K104,H104)))</f>
      </c>
      <c r="G113" s="102" t="s">
        <v>14</v>
      </c>
      <c r="H113" s="115">
        <f>IF(OR(I107="",K107=""),"",IF(I107&gt;K107,F107,IF(I107&lt;=K107,H107)))</f>
      </c>
      <c r="I113" s="106"/>
      <c r="J113" s="102" t="s">
        <v>14</v>
      </c>
      <c r="K113" s="107"/>
    </row>
    <row r="114" spans="1:11" s="108" customFormat="1" ht="12.75">
      <c r="A114" s="132"/>
      <c r="B114" s="48"/>
      <c r="D114" s="102"/>
      <c r="E114" s="102"/>
      <c r="F114" s="136" t="s">
        <v>111</v>
      </c>
      <c r="G114" s="52"/>
      <c r="H114" s="136" t="s">
        <v>112</v>
      </c>
      <c r="I114" s="142"/>
      <c r="J114" s="142"/>
      <c r="K114" s="142"/>
    </row>
    <row r="115" spans="1:10" s="122" customFormat="1" ht="12.75">
      <c r="A115" s="135"/>
      <c r="B115" s="120"/>
      <c r="C115" s="121"/>
      <c r="D115" s="119"/>
      <c r="E115" s="119"/>
      <c r="F115" s="119"/>
      <c r="H115" s="119"/>
      <c r="J115" s="119"/>
    </row>
    <row r="116" spans="1:10" s="122" customFormat="1" ht="12.75">
      <c r="A116" s="135"/>
      <c r="B116" s="120"/>
      <c r="C116" s="121"/>
      <c r="D116" s="119"/>
      <c r="E116" s="119"/>
      <c r="F116" s="119"/>
      <c r="H116" s="119"/>
      <c r="J116" s="119"/>
    </row>
    <row r="117" spans="1:10" s="122" customFormat="1" ht="12.75">
      <c r="A117" s="135"/>
      <c r="B117" s="120"/>
      <c r="C117" s="121"/>
      <c r="D117" s="119"/>
      <c r="E117" s="119"/>
      <c r="F117" s="119"/>
      <c r="H117" s="119"/>
      <c r="J117" s="119"/>
    </row>
    <row r="118" spans="1:10" s="122" customFormat="1" ht="12.75">
      <c r="A118" s="135"/>
      <c r="B118" s="120"/>
      <c r="C118" s="121"/>
      <c r="D118" s="119"/>
      <c r="E118" s="119"/>
      <c r="F118" s="119"/>
      <c r="H118" s="119"/>
      <c r="J118" s="119"/>
    </row>
    <row r="119" spans="1:10" s="122" customFormat="1" ht="12.75">
      <c r="A119" s="135"/>
      <c r="B119" s="120"/>
      <c r="C119" s="121"/>
      <c r="D119" s="119"/>
      <c r="E119" s="119"/>
      <c r="F119" s="119"/>
      <c r="H119" s="119"/>
      <c r="J119" s="119"/>
    </row>
    <row r="120" spans="1:10" s="122" customFormat="1" ht="12.75">
      <c r="A120" s="135"/>
      <c r="B120" s="120"/>
      <c r="C120" s="121"/>
      <c r="D120" s="119"/>
      <c r="E120" s="119"/>
      <c r="F120" s="119"/>
      <c r="H120" s="119"/>
      <c r="J120" s="119"/>
    </row>
    <row r="121" spans="1:10" s="122" customFormat="1" ht="12.75">
      <c r="A121" s="135"/>
      <c r="B121" s="120"/>
      <c r="C121" s="121"/>
      <c r="D121" s="119"/>
      <c r="E121" s="119"/>
      <c r="F121" s="119"/>
      <c r="H121" s="119"/>
      <c r="J121" s="119"/>
    </row>
    <row r="122" spans="1:10" s="122" customFormat="1" ht="12.75">
      <c r="A122" s="135"/>
      <c r="B122" s="120"/>
      <c r="C122" s="121"/>
      <c r="D122" s="119"/>
      <c r="E122" s="119"/>
      <c r="F122" s="119"/>
      <c r="H122" s="119"/>
      <c r="J122" s="119"/>
    </row>
    <row r="123" spans="1:10" s="122" customFormat="1" ht="12.75">
      <c r="A123" s="135"/>
      <c r="B123" s="120"/>
      <c r="C123" s="121"/>
      <c r="D123" s="119"/>
      <c r="E123" s="119"/>
      <c r="F123" s="119"/>
      <c r="H123" s="119"/>
      <c r="J123" s="119"/>
    </row>
    <row r="124" spans="1:10" s="122" customFormat="1" ht="12.75">
      <c r="A124" s="135"/>
      <c r="B124" s="120"/>
      <c r="C124" s="121"/>
      <c r="D124" s="119"/>
      <c r="E124" s="119"/>
      <c r="F124" s="119"/>
      <c r="H124" s="119"/>
      <c r="J124" s="119"/>
    </row>
    <row r="125" spans="1:10" s="122" customFormat="1" ht="12.75">
      <c r="A125" s="135"/>
      <c r="B125" s="120"/>
      <c r="C125" s="121"/>
      <c r="D125" s="119"/>
      <c r="E125" s="119"/>
      <c r="F125" s="119"/>
      <c r="H125" s="119"/>
      <c r="J125" s="119"/>
    </row>
    <row r="126" spans="1:10" s="122" customFormat="1" ht="12.75">
      <c r="A126" s="135"/>
      <c r="B126" s="120"/>
      <c r="C126" s="121"/>
      <c r="D126" s="119"/>
      <c r="E126" s="119"/>
      <c r="F126" s="119"/>
      <c r="H126" s="119"/>
      <c r="J126" s="119"/>
    </row>
    <row r="127" spans="1:10" s="122" customFormat="1" ht="12.75">
      <c r="A127" s="135"/>
      <c r="B127" s="120"/>
      <c r="C127" s="121"/>
      <c r="D127" s="119"/>
      <c r="E127" s="119"/>
      <c r="F127" s="119"/>
      <c r="H127" s="119"/>
      <c r="J127" s="119"/>
    </row>
    <row r="128" spans="1:10" s="122" customFormat="1" ht="12.75">
      <c r="A128" s="135"/>
      <c r="B128" s="120"/>
      <c r="C128" s="121"/>
      <c r="D128" s="119"/>
      <c r="E128" s="119"/>
      <c r="F128" s="119"/>
      <c r="H128" s="119"/>
      <c r="J128" s="119"/>
    </row>
    <row r="129" spans="1:10" s="122" customFormat="1" ht="12.75">
      <c r="A129" s="135"/>
      <c r="B129" s="120"/>
      <c r="C129" s="121"/>
      <c r="D129" s="119"/>
      <c r="E129" s="119"/>
      <c r="F129" s="119"/>
      <c r="H129" s="119"/>
      <c r="J129" s="119"/>
    </row>
    <row r="130" spans="1:10" s="122" customFormat="1" ht="12.75">
      <c r="A130" s="135"/>
      <c r="B130" s="120"/>
      <c r="C130" s="121"/>
      <c r="D130" s="119"/>
      <c r="E130" s="119"/>
      <c r="F130" s="119"/>
      <c r="H130" s="119"/>
      <c r="J130" s="119"/>
    </row>
    <row r="131" spans="1:10" s="122" customFormat="1" ht="12.75">
      <c r="A131" s="135"/>
      <c r="B131" s="120"/>
      <c r="C131" s="121"/>
      <c r="D131" s="119"/>
      <c r="E131" s="119"/>
      <c r="F131" s="119"/>
      <c r="H131" s="119"/>
      <c r="J131" s="119"/>
    </row>
    <row r="132" spans="1:10" s="122" customFormat="1" ht="12.75">
      <c r="A132" s="135"/>
      <c r="B132" s="120"/>
      <c r="C132" s="121"/>
      <c r="D132" s="119"/>
      <c r="E132" s="119"/>
      <c r="F132" s="119"/>
      <c r="H132" s="119"/>
      <c r="J132" s="119"/>
    </row>
    <row r="133" spans="1:10" s="122" customFormat="1" ht="12.75">
      <c r="A133" s="135"/>
      <c r="B133" s="120"/>
      <c r="C133" s="121"/>
      <c r="D133" s="119"/>
      <c r="E133" s="119"/>
      <c r="F133" s="119"/>
      <c r="H133" s="119"/>
      <c r="J133" s="119"/>
    </row>
    <row r="134" spans="1:10" s="122" customFormat="1" ht="12.75">
      <c r="A134" s="135"/>
      <c r="B134" s="120"/>
      <c r="C134" s="121"/>
      <c r="D134" s="119"/>
      <c r="E134" s="119"/>
      <c r="F134" s="119"/>
      <c r="H134" s="119"/>
      <c r="J134" s="119"/>
    </row>
    <row r="135" spans="1:10" s="122" customFormat="1" ht="12.75">
      <c r="A135" s="135"/>
      <c r="B135" s="120"/>
      <c r="C135" s="121"/>
      <c r="D135" s="119"/>
      <c r="E135" s="119"/>
      <c r="F135" s="119"/>
      <c r="H135" s="119"/>
      <c r="J135" s="119"/>
    </row>
    <row r="136" spans="1:10" s="122" customFormat="1" ht="12.75">
      <c r="A136" s="135"/>
      <c r="B136" s="120"/>
      <c r="C136" s="121"/>
      <c r="D136" s="119"/>
      <c r="E136" s="119"/>
      <c r="F136" s="119"/>
      <c r="H136" s="119"/>
      <c r="J136" s="119"/>
    </row>
    <row r="137" spans="1:10" s="122" customFormat="1" ht="12.75">
      <c r="A137" s="135"/>
      <c r="B137" s="120"/>
      <c r="C137" s="121"/>
      <c r="D137" s="119"/>
      <c r="E137" s="119"/>
      <c r="F137" s="119"/>
      <c r="H137" s="119"/>
      <c r="J137" s="119"/>
    </row>
    <row r="138" spans="1:10" s="122" customFormat="1" ht="12.75">
      <c r="A138" s="135"/>
      <c r="B138" s="120"/>
      <c r="C138" s="121"/>
      <c r="D138" s="119"/>
      <c r="E138" s="119"/>
      <c r="F138" s="119"/>
      <c r="H138" s="119"/>
      <c r="J138" s="119"/>
    </row>
    <row r="139" spans="1:10" s="122" customFormat="1" ht="12.75">
      <c r="A139" s="135"/>
      <c r="B139" s="120"/>
      <c r="C139" s="121"/>
      <c r="D139" s="119"/>
      <c r="E139" s="119"/>
      <c r="F139" s="119"/>
      <c r="H139" s="119"/>
      <c r="J139" s="119"/>
    </row>
    <row r="140" spans="1:10" s="122" customFormat="1" ht="12.75">
      <c r="A140" s="135"/>
      <c r="B140" s="120"/>
      <c r="C140" s="121"/>
      <c r="D140" s="119"/>
      <c r="E140" s="119"/>
      <c r="F140" s="119"/>
      <c r="H140" s="119"/>
      <c r="J140" s="119"/>
    </row>
    <row r="141" spans="1:10" s="122" customFormat="1" ht="12.75">
      <c r="A141" s="135"/>
      <c r="B141" s="120"/>
      <c r="C141" s="121"/>
      <c r="D141" s="119"/>
      <c r="E141" s="119"/>
      <c r="F141" s="119"/>
      <c r="H141" s="119"/>
      <c r="J141" s="119"/>
    </row>
    <row r="142" spans="1:10" s="122" customFormat="1" ht="12.75">
      <c r="A142" s="135"/>
      <c r="B142" s="120"/>
      <c r="C142" s="121"/>
      <c r="D142" s="119"/>
      <c r="E142" s="119"/>
      <c r="F142" s="119"/>
      <c r="H142" s="119"/>
      <c r="J142" s="119"/>
    </row>
    <row r="143" spans="1:10" s="122" customFormat="1" ht="12.75">
      <c r="A143" s="135"/>
      <c r="B143" s="120"/>
      <c r="C143" s="121"/>
      <c r="D143" s="119"/>
      <c r="E143" s="119"/>
      <c r="F143" s="119"/>
      <c r="H143" s="119"/>
      <c r="J143" s="119"/>
    </row>
    <row r="144" spans="1:10" s="122" customFormat="1" ht="12.75">
      <c r="A144" s="135"/>
      <c r="B144" s="120"/>
      <c r="C144" s="121"/>
      <c r="D144" s="119"/>
      <c r="E144" s="119"/>
      <c r="F144" s="119"/>
      <c r="H144" s="119"/>
      <c r="J144" s="119"/>
    </row>
    <row r="145" spans="1:10" s="122" customFormat="1" ht="12.75">
      <c r="A145" s="135"/>
      <c r="B145" s="120"/>
      <c r="C145" s="121"/>
      <c r="D145" s="119"/>
      <c r="E145" s="119"/>
      <c r="F145" s="119"/>
      <c r="H145" s="119"/>
      <c r="J145" s="119"/>
    </row>
    <row r="146" spans="1:10" s="122" customFormat="1" ht="12.75">
      <c r="A146" s="135"/>
      <c r="B146" s="120"/>
      <c r="C146" s="121"/>
      <c r="D146" s="119"/>
      <c r="E146" s="119"/>
      <c r="F146" s="119"/>
      <c r="H146" s="119"/>
      <c r="J146" s="119"/>
    </row>
    <row r="147" spans="1:10" s="122" customFormat="1" ht="12.75">
      <c r="A147" s="135"/>
      <c r="B147" s="120"/>
      <c r="C147" s="121"/>
      <c r="D147" s="119"/>
      <c r="E147" s="119"/>
      <c r="F147" s="119"/>
      <c r="H147" s="119"/>
      <c r="J147" s="119"/>
    </row>
    <row r="148" spans="1:10" s="122" customFormat="1" ht="12.75">
      <c r="A148" s="135"/>
      <c r="B148" s="120"/>
      <c r="C148" s="121"/>
      <c r="D148" s="119"/>
      <c r="E148" s="119"/>
      <c r="F148" s="119"/>
      <c r="H148" s="119"/>
      <c r="J148" s="119"/>
    </row>
    <row r="149" spans="1:10" s="122" customFormat="1" ht="12.75">
      <c r="A149" s="135"/>
      <c r="B149" s="120"/>
      <c r="C149" s="121"/>
      <c r="D149" s="119"/>
      <c r="E149" s="119"/>
      <c r="F149" s="119"/>
      <c r="H149" s="119"/>
      <c r="J149" s="119"/>
    </row>
    <row r="150" spans="1:10" s="122" customFormat="1" ht="12.75">
      <c r="A150" s="135"/>
      <c r="B150" s="120"/>
      <c r="C150" s="121"/>
      <c r="D150" s="119"/>
      <c r="E150" s="119"/>
      <c r="F150" s="119"/>
      <c r="H150" s="119"/>
      <c r="J150" s="119"/>
    </row>
    <row r="151" spans="1:10" s="122" customFormat="1" ht="12.75">
      <c r="A151" s="135"/>
      <c r="B151" s="120"/>
      <c r="C151" s="121"/>
      <c r="D151" s="119"/>
      <c r="E151" s="119"/>
      <c r="F151" s="119"/>
      <c r="H151" s="119"/>
      <c r="J151" s="119"/>
    </row>
    <row r="152" spans="1:10" s="122" customFormat="1" ht="12.75">
      <c r="A152" s="135"/>
      <c r="B152" s="120"/>
      <c r="C152" s="121"/>
      <c r="D152" s="119"/>
      <c r="E152" s="119"/>
      <c r="F152" s="119"/>
      <c r="H152" s="119"/>
      <c r="J152" s="119"/>
    </row>
    <row r="153" spans="1:10" s="122" customFormat="1" ht="12.75">
      <c r="A153" s="135"/>
      <c r="B153" s="120"/>
      <c r="C153" s="121"/>
      <c r="D153" s="119"/>
      <c r="E153" s="119"/>
      <c r="F153" s="119"/>
      <c r="H153" s="119"/>
      <c r="J153" s="119"/>
    </row>
    <row r="154" spans="1:10" s="122" customFormat="1" ht="12.75">
      <c r="A154" s="135"/>
      <c r="B154" s="120"/>
      <c r="C154" s="121"/>
      <c r="D154" s="119"/>
      <c r="E154" s="119"/>
      <c r="F154" s="119"/>
      <c r="H154" s="119"/>
      <c r="J154" s="119"/>
    </row>
    <row r="155" spans="1:10" s="122" customFormat="1" ht="12.75">
      <c r="A155" s="135"/>
      <c r="B155" s="120"/>
      <c r="C155" s="121"/>
      <c r="D155" s="119"/>
      <c r="E155" s="119"/>
      <c r="F155" s="119"/>
      <c r="H155" s="119"/>
      <c r="J155" s="119"/>
    </row>
    <row r="156" spans="1:10" s="122" customFormat="1" ht="12.75">
      <c r="A156" s="135"/>
      <c r="B156" s="120"/>
      <c r="C156" s="121"/>
      <c r="D156" s="119"/>
      <c r="E156" s="119"/>
      <c r="F156" s="119"/>
      <c r="H156" s="119"/>
      <c r="J156" s="119"/>
    </row>
    <row r="157" spans="1:10" s="122" customFormat="1" ht="12.75">
      <c r="A157" s="135"/>
      <c r="B157" s="120"/>
      <c r="C157" s="121"/>
      <c r="D157" s="119"/>
      <c r="E157" s="119"/>
      <c r="F157" s="119"/>
      <c r="H157" s="119"/>
      <c r="J157" s="119"/>
    </row>
    <row r="158" spans="1:10" s="122" customFormat="1" ht="12.75">
      <c r="A158" s="135"/>
      <c r="B158" s="120"/>
      <c r="C158" s="121"/>
      <c r="D158" s="119"/>
      <c r="E158" s="119"/>
      <c r="F158" s="119"/>
      <c r="H158" s="119"/>
      <c r="J158" s="119"/>
    </row>
    <row r="159" spans="1:10" s="122" customFormat="1" ht="12.75">
      <c r="A159" s="135"/>
      <c r="B159" s="120"/>
      <c r="C159" s="121"/>
      <c r="D159" s="119"/>
      <c r="E159" s="119"/>
      <c r="F159" s="119"/>
      <c r="H159" s="119"/>
      <c r="J159" s="119"/>
    </row>
    <row r="160" spans="1:10" s="122" customFormat="1" ht="12.75">
      <c r="A160" s="135"/>
      <c r="B160" s="120"/>
      <c r="C160" s="121"/>
      <c r="D160" s="119"/>
      <c r="E160" s="119"/>
      <c r="F160" s="119"/>
      <c r="H160" s="119"/>
      <c r="J160" s="119"/>
    </row>
    <row r="161" spans="1:10" s="122" customFormat="1" ht="12.75">
      <c r="A161" s="135"/>
      <c r="B161" s="120"/>
      <c r="C161" s="121"/>
      <c r="D161" s="119"/>
      <c r="E161" s="119"/>
      <c r="F161" s="119"/>
      <c r="H161" s="119"/>
      <c r="J161" s="119"/>
    </row>
    <row r="162" spans="1:10" s="122" customFormat="1" ht="12.75">
      <c r="A162" s="135"/>
      <c r="B162" s="120"/>
      <c r="C162" s="121"/>
      <c r="D162" s="119"/>
      <c r="E162" s="119"/>
      <c r="F162" s="119"/>
      <c r="H162" s="119"/>
      <c r="J162" s="119"/>
    </row>
    <row r="163" spans="1:10" s="122" customFormat="1" ht="12.75">
      <c r="A163" s="135"/>
      <c r="B163" s="120"/>
      <c r="C163" s="121"/>
      <c r="D163" s="119"/>
      <c r="E163" s="119"/>
      <c r="F163" s="119"/>
      <c r="H163" s="119"/>
      <c r="J163" s="119"/>
    </row>
    <row r="164" spans="1:10" s="122" customFormat="1" ht="12.75">
      <c r="A164" s="135"/>
      <c r="B164" s="120"/>
      <c r="C164" s="121"/>
      <c r="D164" s="119"/>
      <c r="E164" s="119"/>
      <c r="F164" s="119"/>
      <c r="H164" s="119"/>
      <c r="J164" s="119"/>
    </row>
    <row r="165" spans="1:10" s="122" customFormat="1" ht="12.75">
      <c r="A165" s="135"/>
      <c r="B165" s="120"/>
      <c r="C165" s="121"/>
      <c r="D165" s="119"/>
      <c r="E165" s="119"/>
      <c r="F165" s="119"/>
      <c r="H165" s="119"/>
      <c r="J165" s="119"/>
    </row>
    <row r="166" spans="1:10" s="122" customFormat="1" ht="12.75">
      <c r="A166" s="135"/>
      <c r="B166" s="120"/>
      <c r="C166" s="121"/>
      <c r="D166" s="119"/>
      <c r="E166" s="119"/>
      <c r="F166" s="119"/>
      <c r="H166" s="119"/>
      <c r="J166" s="119"/>
    </row>
    <row r="167" spans="1:10" s="122" customFormat="1" ht="12.75">
      <c r="A167" s="135"/>
      <c r="B167" s="120"/>
      <c r="C167" s="121"/>
      <c r="D167" s="119"/>
      <c r="E167" s="119"/>
      <c r="F167" s="119"/>
      <c r="H167" s="119"/>
      <c r="J167" s="119"/>
    </row>
    <row r="168" spans="1:10" s="122" customFormat="1" ht="12.75">
      <c r="A168" s="135"/>
      <c r="B168" s="120"/>
      <c r="C168" s="121"/>
      <c r="D168" s="119"/>
      <c r="E168" s="119"/>
      <c r="F168" s="119"/>
      <c r="H168" s="119"/>
      <c r="J168" s="119"/>
    </row>
    <row r="169" spans="1:10" s="122" customFormat="1" ht="12.75">
      <c r="A169" s="135"/>
      <c r="B169" s="120"/>
      <c r="C169" s="121"/>
      <c r="D169" s="119"/>
      <c r="E169" s="119"/>
      <c r="F169" s="119"/>
      <c r="H169" s="119"/>
      <c r="J169" s="119"/>
    </row>
    <row r="170" spans="1:10" s="122" customFormat="1" ht="12.75">
      <c r="A170" s="135"/>
      <c r="B170" s="120"/>
      <c r="C170" s="121"/>
      <c r="D170" s="119"/>
      <c r="E170" s="119"/>
      <c r="F170" s="119"/>
      <c r="H170" s="119"/>
      <c r="J170" s="119"/>
    </row>
    <row r="171" spans="1:10" s="122" customFormat="1" ht="12.75">
      <c r="A171" s="135"/>
      <c r="B171" s="120"/>
      <c r="C171" s="121"/>
      <c r="D171" s="119"/>
      <c r="E171" s="119"/>
      <c r="F171" s="119"/>
      <c r="H171" s="119"/>
      <c r="J171" s="119"/>
    </row>
    <row r="172" spans="1:10" s="122" customFormat="1" ht="12.75">
      <c r="A172" s="135"/>
      <c r="B172" s="120"/>
      <c r="C172" s="121"/>
      <c r="D172" s="119"/>
      <c r="E172" s="119"/>
      <c r="F172" s="119"/>
      <c r="H172" s="119"/>
      <c r="J172" s="119"/>
    </row>
    <row r="173" spans="1:10" s="122" customFormat="1" ht="12.75">
      <c r="A173" s="135"/>
      <c r="B173" s="120"/>
      <c r="C173" s="121"/>
      <c r="D173" s="119"/>
      <c r="E173" s="119"/>
      <c r="F173" s="119"/>
      <c r="H173" s="119"/>
      <c r="J173" s="119"/>
    </row>
    <row r="174" spans="1:10" s="122" customFormat="1" ht="12.75">
      <c r="A174" s="135"/>
      <c r="B174" s="120"/>
      <c r="C174" s="121"/>
      <c r="D174" s="119"/>
      <c r="E174" s="119"/>
      <c r="F174" s="119"/>
      <c r="H174" s="119"/>
      <c r="J174" s="119"/>
    </row>
    <row r="175" spans="1:10" s="122" customFormat="1" ht="12.75">
      <c r="A175" s="135"/>
      <c r="B175" s="120"/>
      <c r="C175" s="121"/>
      <c r="D175" s="119"/>
      <c r="E175" s="119"/>
      <c r="F175" s="119"/>
      <c r="H175" s="119"/>
      <c r="J175" s="119"/>
    </row>
    <row r="176" spans="1:10" s="122" customFormat="1" ht="12.75">
      <c r="A176" s="135"/>
      <c r="B176" s="120"/>
      <c r="C176" s="121"/>
      <c r="D176" s="119"/>
      <c r="E176" s="119"/>
      <c r="F176" s="119"/>
      <c r="H176" s="119"/>
      <c r="J176" s="119"/>
    </row>
    <row r="177" spans="1:10" s="122" customFormat="1" ht="12.75">
      <c r="A177" s="135"/>
      <c r="B177" s="120"/>
      <c r="C177" s="121"/>
      <c r="D177" s="119"/>
      <c r="E177" s="119"/>
      <c r="F177" s="119"/>
      <c r="H177" s="119"/>
      <c r="J177" s="119"/>
    </row>
    <row r="178" spans="1:10" s="122" customFormat="1" ht="12.75">
      <c r="A178" s="135"/>
      <c r="B178" s="120"/>
      <c r="C178" s="121"/>
      <c r="D178" s="119"/>
      <c r="E178" s="119"/>
      <c r="F178" s="119"/>
      <c r="H178" s="119"/>
      <c r="J178" s="119"/>
    </row>
    <row r="179" spans="1:10" s="122" customFormat="1" ht="12.75">
      <c r="A179" s="135"/>
      <c r="B179" s="120"/>
      <c r="C179" s="121"/>
      <c r="D179" s="119"/>
      <c r="E179" s="119"/>
      <c r="F179" s="119"/>
      <c r="H179" s="119"/>
      <c r="J179" s="119"/>
    </row>
    <row r="180" spans="1:10" s="122" customFormat="1" ht="12.75">
      <c r="A180" s="135"/>
      <c r="B180" s="120"/>
      <c r="C180" s="121"/>
      <c r="D180" s="119"/>
      <c r="E180" s="119"/>
      <c r="F180" s="119"/>
      <c r="H180" s="119"/>
      <c r="J180" s="119"/>
    </row>
    <row r="181" spans="1:10" s="122" customFormat="1" ht="12.75">
      <c r="A181" s="135"/>
      <c r="B181" s="120"/>
      <c r="C181" s="121"/>
      <c r="D181" s="119"/>
      <c r="E181" s="119"/>
      <c r="F181" s="119"/>
      <c r="H181" s="119"/>
      <c r="J181" s="119"/>
    </row>
    <row r="182" spans="1:10" s="122" customFormat="1" ht="12.75">
      <c r="A182" s="135"/>
      <c r="B182" s="120"/>
      <c r="C182" s="121"/>
      <c r="D182" s="119"/>
      <c r="E182" s="119"/>
      <c r="F182" s="119"/>
      <c r="H182" s="119"/>
      <c r="J182" s="119"/>
    </row>
    <row r="183" spans="1:10" s="122" customFormat="1" ht="12.75">
      <c r="A183" s="135"/>
      <c r="B183" s="120"/>
      <c r="C183" s="121"/>
      <c r="D183" s="119"/>
      <c r="E183" s="119"/>
      <c r="F183" s="119"/>
      <c r="H183" s="119"/>
      <c r="J183" s="119"/>
    </row>
    <row r="184" spans="1:10" s="122" customFormat="1" ht="12.75">
      <c r="A184" s="135"/>
      <c r="B184" s="120"/>
      <c r="C184" s="121"/>
      <c r="D184" s="119"/>
      <c r="E184" s="119"/>
      <c r="F184" s="119"/>
      <c r="H184" s="119"/>
      <c r="J184" s="119"/>
    </row>
    <row r="185" spans="1:10" s="122" customFormat="1" ht="12.75">
      <c r="A185" s="135"/>
      <c r="B185" s="120"/>
      <c r="C185" s="121"/>
      <c r="D185" s="119"/>
      <c r="E185" s="119"/>
      <c r="F185" s="119"/>
      <c r="H185" s="119"/>
      <c r="J185" s="119"/>
    </row>
    <row r="186" spans="1:10" s="122" customFormat="1" ht="12.75">
      <c r="A186" s="135"/>
      <c r="B186" s="120"/>
      <c r="C186" s="121"/>
      <c r="D186" s="119"/>
      <c r="E186" s="119"/>
      <c r="F186" s="119"/>
      <c r="H186" s="119"/>
      <c r="J186" s="119"/>
    </row>
    <row r="187" spans="1:10" s="122" customFormat="1" ht="12.75">
      <c r="A187" s="135"/>
      <c r="B187" s="120"/>
      <c r="C187" s="121"/>
      <c r="D187" s="119"/>
      <c r="E187" s="119"/>
      <c r="F187" s="119"/>
      <c r="H187" s="119"/>
      <c r="J187" s="119"/>
    </row>
    <row r="188" spans="1:10" s="122" customFormat="1" ht="12.75">
      <c r="A188" s="135"/>
      <c r="B188" s="120"/>
      <c r="C188" s="121"/>
      <c r="D188" s="119"/>
      <c r="E188" s="119"/>
      <c r="F188" s="119"/>
      <c r="H188" s="119"/>
      <c r="J188" s="119"/>
    </row>
    <row r="189" spans="1:10" s="122" customFormat="1" ht="12.75">
      <c r="A189" s="135"/>
      <c r="B189" s="120"/>
      <c r="C189" s="121"/>
      <c r="D189" s="119"/>
      <c r="E189" s="119"/>
      <c r="F189" s="119"/>
      <c r="H189" s="119"/>
      <c r="J189" s="119"/>
    </row>
    <row r="190" spans="1:10" s="122" customFormat="1" ht="12.75">
      <c r="A190" s="135"/>
      <c r="B190" s="120"/>
      <c r="C190" s="121"/>
      <c r="D190" s="119"/>
      <c r="E190" s="119"/>
      <c r="F190" s="119"/>
      <c r="H190" s="119"/>
      <c r="J190" s="119"/>
    </row>
    <row r="191" spans="1:10" s="122" customFormat="1" ht="12.75">
      <c r="A191" s="135"/>
      <c r="B191" s="120"/>
      <c r="C191" s="121"/>
      <c r="D191" s="119"/>
      <c r="E191" s="119"/>
      <c r="F191" s="119"/>
      <c r="H191" s="119"/>
      <c r="J191" s="119"/>
    </row>
    <row r="192" spans="1:10" s="122" customFormat="1" ht="12.75">
      <c r="A192" s="135"/>
      <c r="B192" s="120"/>
      <c r="C192" s="121"/>
      <c r="D192" s="119"/>
      <c r="E192" s="119"/>
      <c r="F192" s="119"/>
      <c r="H192" s="119"/>
      <c r="J192" s="119"/>
    </row>
    <row r="193" spans="1:10" s="122" customFormat="1" ht="12.75">
      <c r="A193" s="135"/>
      <c r="B193" s="120"/>
      <c r="C193" s="121"/>
      <c r="D193" s="119"/>
      <c r="E193" s="119"/>
      <c r="F193" s="119"/>
      <c r="H193" s="119"/>
      <c r="J193" s="119"/>
    </row>
    <row r="194" spans="1:10" s="122" customFormat="1" ht="12.75">
      <c r="A194" s="135"/>
      <c r="B194" s="120"/>
      <c r="C194" s="121"/>
      <c r="D194" s="119"/>
      <c r="E194" s="119"/>
      <c r="F194" s="119"/>
      <c r="H194" s="119"/>
      <c r="J194" s="119"/>
    </row>
    <row r="195" spans="1:10" s="122" customFormat="1" ht="12.75">
      <c r="A195" s="135"/>
      <c r="B195" s="120"/>
      <c r="C195" s="121"/>
      <c r="D195" s="119"/>
      <c r="E195" s="119"/>
      <c r="F195" s="119"/>
      <c r="H195" s="119"/>
      <c r="J195" s="119"/>
    </row>
    <row r="196" spans="1:10" s="122" customFormat="1" ht="12.75">
      <c r="A196" s="135"/>
      <c r="B196" s="120"/>
      <c r="C196" s="121"/>
      <c r="D196" s="119"/>
      <c r="E196" s="119"/>
      <c r="F196" s="119"/>
      <c r="H196" s="119"/>
      <c r="J196" s="119"/>
    </row>
    <row r="197" spans="1:10" s="122" customFormat="1" ht="12.75">
      <c r="A197" s="135"/>
      <c r="B197" s="120"/>
      <c r="C197" s="121"/>
      <c r="D197" s="119"/>
      <c r="E197" s="119"/>
      <c r="F197" s="119"/>
      <c r="H197" s="119"/>
      <c r="J197" s="119"/>
    </row>
    <row r="198" spans="1:10" s="122" customFormat="1" ht="12.75">
      <c r="A198" s="135"/>
      <c r="B198" s="120"/>
      <c r="C198" s="121"/>
      <c r="D198" s="119"/>
      <c r="E198" s="119"/>
      <c r="F198" s="119"/>
      <c r="H198" s="119"/>
      <c r="J198" s="119"/>
    </row>
    <row r="199" spans="1:10" s="122" customFormat="1" ht="12.75">
      <c r="A199" s="135"/>
      <c r="B199" s="120"/>
      <c r="C199" s="121"/>
      <c r="D199" s="119"/>
      <c r="E199" s="119"/>
      <c r="F199" s="119"/>
      <c r="H199" s="119"/>
      <c r="J199" s="119"/>
    </row>
    <row r="200" spans="1:10" s="122" customFormat="1" ht="12.75">
      <c r="A200" s="135"/>
      <c r="B200" s="120"/>
      <c r="C200" s="121"/>
      <c r="D200" s="119"/>
      <c r="E200" s="119"/>
      <c r="F200" s="119"/>
      <c r="H200" s="119"/>
      <c r="J200" s="119"/>
    </row>
    <row r="201" spans="1:10" s="122" customFormat="1" ht="12.75">
      <c r="A201" s="135"/>
      <c r="B201" s="120"/>
      <c r="C201" s="121"/>
      <c r="D201" s="119"/>
      <c r="E201" s="119"/>
      <c r="F201" s="119"/>
      <c r="H201" s="119"/>
      <c r="J201" s="119"/>
    </row>
    <row r="202" spans="1:10" s="122" customFormat="1" ht="12.75">
      <c r="A202" s="135"/>
      <c r="B202" s="120"/>
      <c r="C202" s="121"/>
      <c r="D202" s="119"/>
      <c r="E202" s="119"/>
      <c r="F202" s="119"/>
      <c r="H202" s="119"/>
      <c r="J202" s="119"/>
    </row>
    <row r="203" spans="1:10" s="122" customFormat="1" ht="12.75">
      <c r="A203" s="135"/>
      <c r="B203" s="120"/>
      <c r="C203" s="121"/>
      <c r="D203" s="119"/>
      <c r="E203" s="119"/>
      <c r="F203" s="119"/>
      <c r="H203" s="119"/>
      <c r="J203" s="119"/>
    </row>
    <row r="204" spans="1:10" s="122" customFormat="1" ht="12.75">
      <c r="A204" s="135"/>
      <c r="B204" s="120"/>
      <c r="C204" s="121"/>
      <c r="D204" s="119"/>
      <c r="E204" s="119"/>
      <c r="F204" s="119"/>
      <c r="H204" s="119"/>
      <c r="J204" s="119"/>
    </row>
    <row r="205" spans="1:10" s="122" customFormat="1" ht="12.75">
      <c r="A205" s="135"/>
      <c r="B205" s="120"/>
      <c r="C205" s="121"/>
      <c r="D205" s="119"/>
      <c r="E205" s="119"/>
      <c r="F205" s="119"/>
      <c r="H205" s="119"/>
      <c r="J205" s="119"/>
    </row>
    <row r="206" spans="1:10" s="122" customFormat="1" ht="12.75">
      <c r="A206" s="135"/>
      <c r="B206" s="120"/>
      <c r="C206" s="121"/>
      <c r="D206" s="119"/>
      <c r="E206" s="119"/>
      <c r="F206" s="119"/>
      <c r="H206" s="119"/>
      <c r="J206" s="119"/>
    </row>
    <row r="207" spans="1:10" s="122" customFormat="1" ht="12.75">
      <c r="A207" s="135"/>
      <c r="B207" s="120"/>
      <c r="C207" s="121"/>
      <c r="D207" s="119"/>
      <c r="E207" s="119"/>
      <c r="F207" s="119"/>
      <c r="H207" s="119"/>
      <c r="J207" s="119"/>
    </row>
    <row r="208" spans="1:10" s="122" customFormat="1" ht="12.75">
      <c r="A208" s="135"/>
      <c r="B208" s="120"/>
      <c r="C208" s="121"/>
      <c r="D208" s="119"/>
      <c r="E208" s="119"/>
      <c r="F208" s="119"/>
      <c r="H208" s="119"/>
      <c r="J208" s="119"/>
    </row>
    <row r="209" spans="1:10" s="122" customFormat="1" ht="12.75">
      <c r="A209" s="135"/>
      <c r="B209" s="120"/>
      <c r="C209" s="121"/>
      <c r="D209" s="119"/>
      <c r="E209" s="119"/>
      <c r="F209" s="119"/>
      <c r="H209" s="119"/>
      <c r="J209" s="119"/>
    </row>
    <row r="210" spans="1:10" s="122" customFormat="1" ht="12.75">
      <c r="A210" s="135"/>
      <c r="B210" s="120"/>
      <c r="C210" s="121"/>
      <c r="D210" s="119"/>
      <c r="E210" s="119"/>
      <c r="F210" s="119"/>
      <c r="H210" s="119"/>
      <c r="J210" s="119"/>
    </row>
    <row r="211" spans="1:10" s="122" customFormat="1" ht="12.75">
      <c r="A211" s="135"/>
      <c r="B211" s="120"/>
      <c r="C211" s="121"/>
      <c r="D211" s="119"/>
      <c r="E211" s="119"/>
      <c r="F211" s="119"/>
      <c r="H211" s="119"/>
      <c r="J211" s="119"/>
    </row>
    <row r="212" spans="1:10" s="122" customFormat="1" ht="12.75">
      <c r="A212" s="135"/>
      <c r="B212" s="120"/>
      <c r="C212" s="121"/>
      <c r="D212" s="119"/>
      <c r="E212" s="119"/>
      <c r="F212" s="119"/>
      <c r="H212" s="119"/>
      <c r="J212" s="119"/>
    </row>
    <row r="213" spans="1:10" s="122" customFormat="1" ht="12.75">
      <c r="A213" s="135"/>
      <c r="B213" s="120"/>
      <c r="C213" s="121"/>
      <c r="D213" s="119"/>
      <c r="E213" s="119"/>
      <c r="F213" s="119"/>
      <c r="H213" s="119"/>
      <c r="J213" s="119"/>
    </row>
    <row r="214" spans="1:10" s="122" customFormat="1" ht="12.75">
      <c r="A214" s="135"/>
      <c r="B214" s="120"/>
      <c r="C214" s="121"/>
      <c r="D214" s="119"/>
      <c r="E214" s="119"/>
      <c r="F214" s="119"/>
      <c r="H214" s="119"/>
      <c r="J214" s="119"/>
    </row>
    <row r="215" spans="1:10" s="122" customFormat="1" ht="12.75">
      <c r="A215" s="135"/>
      <c r="B215" s="120"/>
      <c r="C215" s="121"/>
      <c r="D215" s="119"/>
      <c r="E215" s="119"/>
      <c r="F215" s="119"/>
      <c r="H215" s="119"/>
      <c r="J215" s="119"/>
    </row>
    <row r="216" spans="1:10" s="122" customFormat="1" ht="12.75">
      <c r="A216" s="135"/>
      <c r="B216" s="120"/>
      <c r="C216" s="121"/>
      <c r="D216" s="119"/>
      <c r="E216" s="119"/>
      <c r="F216" s="119"/>
      <c r="H216" s="119"/>
      <c r="J216" s="119"/>
    </row>
    <row r="217" spans="1:10" s="122" customFormat="1" ht="12.75">
      <c r="A217" s="135"/>
      <c r="B217" s="120"/>
      <c r="C217" s="121"/>
      <c r="D217" s="119"/>
      <c r="E217" s="119"/>
      <c r="F217" s="119"/>
      <c r="H217" s="119"/>
      <c r="J217" s="119"/>
    </row>
    <row r="218" spans="1:10" s="122" customFormat="1" ht="12.75">
      <c r="A218" s="135"/>
      <c r="B218" s="120"/>
      <c r="C218" s="121"/>
      <c r="D218" s="119"/>
      <c r="E218" s="119"/>
      <c r="F218" s="119"/>
      <c r="H218" s="119"/>
      <c r="J218" s="119"/>
    </row>
    <row r="219" spans="1:10" s="122" customFormat="1" ht="12.75">
      <c r="A219" s="135"/>
      <c r="B219" s="120"/>
      <c r="C219" s="121"/>
      <c r="D219" s="119"/>
      <c r="E219" s="119"/>
      <c r="F219" s="119"/>
      <c r="H219" s="119"/>
      <c r="J219" s="119"/>
    </row>
    <row r="220" spans="1:10" s="122" customFormat="1" ht="12.75">
      <c r="A220" s="135"/>
      <c r="B220" s="120"/>
      <c r="C220" s="121"/>
      <c r="D220" s="119"/>
      <c r="E220" s="119"/>
      <c r="F220" s="119"/>
      <c r="H220" s="119"/>
      <c r="J220" s="119"/>
    </row>
    <row r="221" spans="1:10" s="122" customFormat="1" ht="12.75">
      <c r="A221" s="135"/>
      <c r="B221" s="120"/>
      <c r="C221" s="121"/>
      <c r="D221" s="119"/>
      <c r="E221" s="119"/>
      <c r="F221" s="119"/>
      <c r="H221" s="119"/>
      <c r="J221" s="119"/>
    </row>
    <row r="222" spans="1:10" s="122" customFormat="1" ht="12.75">
      <c r="A222" s="135"/>
      <c r="B222" s="120"/>
      <c r="C222" s="121"/>
      <c r="D222" s="119"/>
      <c r="E222" s="119"/>
      <c r="F222" s="119"/>
      <c r="H222" s="119"/>
      <c r="J222" s="119"/>
    </row>
    <row r="223" spans="1:10" s="122" customFormat="1" ht="12.75">
      <c r="A223" s="135"/>
      <c r="B223" s="120"/>
      <c r="C223" s="121"/>
      <c r="D223" s="119"/>
      <c r="E223" s="119"/>
      <c r="F223" s="119"/>
      <c r="H223" s="119"/>
      <c r="J223" s="119"/>
    </row>
    <row r="224" spans="1:10" s="122" customFormat="1" ht="12.75">
      <c r="A224" s="135"/>
      <c r="B224" s="120"/>
      <c r="C224" s="121"/>
      <c r="D224" s="119"/>
      <c r="E224" s="119"/>
      <c r="F224" s="119"/>
      <c r="H224" s="119"/>
      <c r="J224" s="119"/>
    </row>
    <row r="225" spans="1:10" s="122" customFormat="1" ht="12.75">
      <c r="A225" s="135"/>
      <c r="B225" s="120"/>
      <c r="C225" s="121"/>
      <c r="D225" s="119"/>
      <c r="E225" s="119"/>
      <c r="F225" s="119"/>
      <c r="H225" s="119"/>
      <c r="J225" s="119"/>
    </row>
    <row r="226" spans="1:10" s="122" customFormat="1" ht="12.75">
      <c r="A226" s="135"/>
      <c r="B226" s="120"/>
      <c r="C226" s="121"/>
      <c r="D226" s="119"/>
      <c r="E226" s="119"/>
      <c r="F226" s="119"/>
      <c r="H226" s="119"/>
      <c r="J226" s="119"/>
    </row>
    <row r="227" spans="1:10" s="122" customFormat="1" ht="12.75">
      <c r="A227" s="135"/>
      <c r="B227" s="120"/>
      <c r="C227" s="121"/>
      <c r="D227" s="119"/>
      <c r="E227" s="119"/>
      <c r="F227" s="119"/>
      <c r="H227" s="119"/>
      <c r="J227" s="119"/>
    </row>
    <row r="228" spans="1:10" s="122" customFormat="1" ht="12.75">
      <c r="A228" s="135"/>
      <c r="B228" s="120"/>
      <c r="C228" s="121"/>
      <c r="D228" s="119"/>
      <c r="E228" s="119"/>
      <c r="F228" s="119"/>
      <c r="H228" s="119"/>
      <c r="J228" s="119"/>
    </row>
    <row r="229" spans="1:10" s="122" customFormat="1" ht="12.75">
      <c r="A229" s="135"/>
      <c r="B229" s="120"/>
      <c r="C229" s="121"/>
      <c r="D229" s="119"/>
      <c r="E229" s="119"/>
      <c r="F229" s="119"/>
      <c r="H229" s="119"/>
      <c r="J229" s="119"/>
    </row>
    <row r="230" spans="1:10" s="122" customFormat="1" ht="12.75">
      <c r="A230" s="135"/>
      <c r="B230" s="120"/>
      <c r="C230" s="121"/>
      <c r="D230" s="119"/>
      <c r="E230" s="119"/>
      <c r="F230" s="119"/>
      <c r="H230" s="119"/>
      <c r="J230" s="119"/>
    </row>
    <row r="231" spans="1:10" s="122" customFormat="1" ht="12.75">
      <c r="A231" s="135"/>
      <c r="B231" s="120"/>
      <c r="C231" s="121"/>
      <c r="D231" s="119"/>
      <c r="E231" s="119"/>
      <c r="F231" s="119"/>
      <c r="H231" s="119"/>
      <c r="J231" s="119"/>
    </row>
    <row r="232" spans="1:10" s="122" customFormat="1" ht="12.75">
      <c r="A232" s="135"/>
      <c r="B232" s="120"/>
      <c r="C232" s="121"/>
      <c r="D232" s="119"/>
      <c r="E232" s="119"/>
      <c r="F232" s="119"/>
      <c r="H232" s="119"/>
      <c r="J232" s="119"/>
    </row>
    <row r="233" spans="1:10" s="122" customFormat="1" ht="12.75">
      <c r="A233" s="135"/>
      <c r="B233" s="120"/>
      <c r="C233" s="121"/>
      <c r="D233" s="119"/>
      <c r="E233" s="119"/>
      <c r="F233" s="119"/>
      <c r="H233" s="119"/>
      <c r="J233" s="119"/>
    </row>
    <row r="234" spans="1:10" s="122" customFormat="1" ht="12.75">
      <c r="A234" s="135"/>
      <c r="B234" s="120"/>
      <c r="C234" s="121"/>
      <c r="D234" s="119"/>
      <c r="E234" s="119"/>
      <c r="F234" s="119"/>
      <c r="H234" s="119"/>
      <c r="J234" s="119"/>
    </row>
    <row r="235" spans="1:10" s="122" customFormat="1" ht="12.75">
      <c r="A235" s="135"/>
      <c r="B235" s="120"/>
      <c r="C235" s="121"/>
      <c r="D235" s="119"/>
      <c r="E235" s="119"/>
      <c r="F235" s="119"/>
      <c r="H235" s="119"/>
      <c r="J235" s="119"/>
    </row>
    <row r="236" spans="1:10" s="122" customFormat="1" ht="12.75">
      <c r="A236" s="135"/>
      <c r="B236" s="120"/>
      <c r="C236" s="121"/>
      <c r="D236" s="119"/>
      <c r="E236" s="119"/>
      <c r="F236" s="119"/>
      <c r="H236" s="119"/>
      <c r="J236" s="119"/>
    </row>
    <row r="237" spans="1:10" s="122" customFormat="1" ht="12.75">
      <c r="A237" s="135"/>
      <c r="B237" s="120"/>
      <c r="C237" s="121"/>
      <c r="D237" s="119"/>
      <c r="E237" s="119"/>
      <c r="F237" s="119"/>
      <c r="H237" s="119"/>
      <c r="J237" s="119"/>
    </row>
    <row r="238" spans="1:10" s="122" customFormat="1" ht="12.75">
      <c r="A238" s="135"/>
      <c r="B238" s="120"/>
      <c r="C238" s="121"/>
      <c r="D238" s="119"/>
      <c r="E238" s="119"/>
      <c r="F238" s="119"/>
      <c r="H238" s="119"/>
      <c r="J238" s="119"/>
    </row>
    <row r="239" spans="1:10" s="122" customFormat="1" ht="12.75">
      <c r="A239" s="135"/>
      <c r="B239" s="120"/>
      <c r="C239" s="121"/>
      <c r="D239" s="119"/>
      <c r="E239" s="119"/>
      <c r="F239" s="119"/>
      <c r="H239" s="119"/>
      <c r="J239" s="119"/>
    </row>
    <row r="240" spans="1:10" s="122" customFormat="1" ht="12.75">
      <c r="A240" s="135"/>
      <c r="B240" s="120"/>
      <c r="C240" s="121"/>
      <c r="D240" s="119"/>
      <c r="E240" s="119"/>
      <c r="F240" s="119"/>
      <c r="H240" s="119"/>
      <c r="J240" s="119"/>
    </row>
    <row r="241" spans="1:10" s="122" customFormat="1" ht="12.75">
      <c r="A241" s="135"/>
      <c r="B241" s="120"/>
      <c r="C241" s="121"/>
      <c r="D241" s="119"/>
      <c r="E241" s="119"/>
      <c r="F241" s="119"/>
      <c r="H241" s="119"/>
      <c r="J241" s="119"/>
    </row>
    <row r="242" spans="1:10" s="122" customFormat="1" ht="12.75">
      <c r="A242" s="135"/>
      <c r="B242" s="120"/>
      <c r="C242" s="121"/>
      <c r="D242" s="119"/>
      <c r="E242" s="119"/>
      <c r="F242" s="119"/>
      <c r="H242" s="119"/>
      <c r="J242" s="119"/>
    </row>
    <row r="243" spans="1:10" s="122" customFormat="1" ht="12.75">
      <c r="A243" s="135"/>
      <c r="B243" s="120"/>
      <c r="C243" s="121"/>
      <c r="D243" s="119"/>
      <c r="E243" s="119"/>
      <c r="F243" s="119"/>
      <c r="H243" s="119"/>
      <c r="J243" s="119"/>
    </row>
    <row r="244" spans="1:10" s="122" customFormat="1" ht="12.75">
      <c r="A244" s="135"/>
      <c r="B244" s="120"/>
      <c r="C244" s="121"/>
      <c r="D244" s="119"/>
      <c r="E244" s="119"/>
      <c r="F244" s="119"/>
      <c r="H244" s="119"/>
      <c r="J244" s="119"/>
    </row>
    <row r="245" spans="1:10" s="122" customFormat="1" ht="12.75">
      <c r="A245" s="135"/>
      <c r="B245" s="120"/>
      <c r="C245" s="121"/>
      <c r="D245" s="119"/>
      <c r="E245" s="119"/>
      <c r="F245" s="119"/>
      <c r="H245" s="119"/>
      <c r="J245" s="119"/>
    </row>
    <row r="246" spans="1:10" s="122" customFormat="1" ht="12.75">
      <c r="A246" s="135"/>
      <c r="B246" s="120"/>
      <c r="C246" s="121"/>
      <c r="D246" s="119"/>
      <c r="E246" s="119"/>
      <c r="F246" s="119"/>
      <c r="H246" s="119"/>
      <c r="J246" s="119"/>
    </row>
    <row r="247" spans="1:10" s="122" customFormat="1" ht="12.75">
      <c r="A247" s="135"/>
      <c r="B247" s="120"/>
      <c r="C247" s="121"/>
      <c r="D247" s="119"/>
      <c r="E247" s="119"/>
      <c r="F247" s="119"/>
      <c r="H247" s="119"/>
      <c r="J247" s="119"/>
    </row>
    <row r="248" spans="1:10" s="122" customFormat="1" ht="12.75">
      <c r="A248" s="135"/>
      <c r="B248" s="120"/>
      <c r="C248" s="121"/>
      <c r="D248" s="119"/>
      <c r="E248" s="119"/>
      <c r="F248" s="119"/>
      <c r="H248" s="119"/>
      <c r="J248" s="119"/>
    </row>
    <row r="249" spans="1:10" s="122" customFormat="1" ht="12.75">
      <c r="A249" s="135"/>
      <c r="B249" s="120"/>
      <c r="C249" s="121"/>
      <c r="D249" s="119"/>
      <c r="E249" s="119"/>
      <c r="F249" s="119"/>
      <c r="H249" s="119"/>
      <c r="J249" s="119"/>
    </row>
    <row r="250" spans="1:10" s="122" customFormat="1" ht="12.75">
      <c r="A250" s="135"/>
      <c r="B250" s="120"/>
      <c r="C250" s="121"/>
      <c r="D250" s="119"/>
      <c r="E250" s="119"/>
      <c r="F250" s="119"/>
      <c r="H250" s="119"/>
      <c r="J250" s="119"/>
    </row>
    <row r="251" spans="1:10" s="122" customFormat="1" ht="12.75">
      <c r="A251" s="135"/>
      <c r="B251" s="120"/>
      <c r="C251" s="121"/>
      <c r="D251" s="119"/>
      <c r="E251" s="119"/>
      <c r="F251" s="119"/>
      <c r="H251" s="119"/>
      <c r="J251" s="119"/>
    </row>
    <row r="252" spans="1:10" s="122" customFormat="1" ht="12.75">
      <c r="A252" s="135"/>
      <c r="B252" s="120"/>
      <c r="C252" s="121"/>
      <c r="D252" s="119"/>
      <c r="E252" s="119"/>
      <c r="F252" s="119"/>
      <c r="H252" s="119"/>
      <c r="J252" s="119"/>
    </row>
    <row r="253" spans="1:10" s="122" customFormat="1" ht="12.75">
      <c r="A253" s="135"/>
      <c r="B253" s="120"/>
      <c r="C253" s="121"/>
      <c r="D253" s="119"/>
      <c r="E253" s="119"/>
      <c r="F253" s="119"/>
      <c r="H253" s="119"/>
      <c r="J253" s="119"/>
    </row>
    <row r="254" spans="1:10" s="122" customFormat="1" ht="12.75">
      <c r="A254" s="135"/>
      <c r="B254" s="120"/>
      <c r="C254" s="121"/>
      <c r="D254" s="119"/>
      <c r="E254" s="119"/>
      <c r="F254" s="119"/>
      <c r="H254" s="119"/>
      <c r="J254" s="119"/>
    </row>
    <row r="255" spans="1:10" s="122" customFormat="1" ht="12.75">
      <c r="A255" s="135"/>
      <c r="B255" s="120"/>
      <c r="C255" s="121"/>
      <c r="D255" s="119"/>
      <c r="E255" s="119"/>
      <c r="F255" s="119"/>
      <c r="H255" s="119"/>
      <c r="J255" s="119"/>
    </row>
    <row r="256" spans="1:10" s="122" customFormat="1" ht="12.75">
      <c r="A256" s="135"/>
      <c r="B256" s="120"/>
      <c r="C256" s="121"/>
      <c r="D256" s="119"/>
      <c r="E256" s="119"/>
      <c r="F256" s="119"/>
      <c r="H256" s="119"/>
      <c r="J256" s="119"/>
    </row>
    <row r="257" spans="1:10" s="122" customFormat="1" ht="12.75">
      <c r="A257" s="135"/>
      <c r="B257" s="120"/>
      <c r="C257" s="121"/>
      <c r="D257" s="119"/>
      <c r="E257" s="119"/>
      <c r="F257" s="119"/>
      <c r="H257" s="119"/>
      <c r="J257" s="119"/>
    </row>
    <row r="258" spans="1:10" s="122" customFormat="1" ht="12.75">
      <c r="A258" s="135"/>
      <c r="B258" s="120"/>
      <c r="C258" s="121"/>
      <c r="D258" s="119"/>
      <c r="E258" s="119"/>
      <c r="F258" s="119"/>
      <c r="H258" s="119"/>
      <c r="J258" s="119"/>
    </row>
    <row r="259" spans="1:10" s="122" customFormat="1" ht="12.75">
      <c r="A259" s="135"/>
      <c r="B259" s="120"/>
      <c r="C259" s="121"/>
      <c r="D259" s="119"/>
      <c r="E259" s="119"/>
      <c r="F259" s="119"/>
      <c r="H259" s="119"/>
      <c r="J259" s="119"/>
    </row>
    <row r="260" spans="1:10" s="122" customFormat="1" ht="12.75">
      <c r="A260" s="135"/>
      <c r="B260" s="120"/>
      <c r="C260" s="121"/>
      <c r="D260" s="119"/>
      <c r="E260" s="119"/>
      <c r="F260" s="119"/>
      <c r="H260" s="119"/>
      <c r="J260" s="119"/>
    </row>
    <row r="261" spans="1:10" s="122" customFormat="1" ht="12.75">
      <c r="A261" s="135"/>
      <c r="B261" s="120"/>
      <c r="C261" s="121"/>
      <c r="D261" s="119"/>
      <c r="E261" s="119"/>
      <c r="F261" s="119"/>
      <c r="H261" s="119"/>
      <c r="J261" s="119"/>
    </row>
    <row r="262" spans="1:10" s="122" customFormat="1" ht="12.75">
      <c r="A262" s="135"/>
      <c r="B262" s="120"/>
      <c r="C262" s="121"/>
      <c r="D262" s="119"/>
      <c r="E262" s="119"/>
      <c r="F262" s="119"/>
      <c r="H262" s="119"/>
      <c r="J262" s="119"/>
    </row>
    <row r="263" spans="1:10" s="122" customFormat="1" ht="12.75">
      <c r="A263" s="135"/>
      <c r="B263" s="120"/>
      <c r="C263" s="121"/>
      <c r="D263" s="119"/>
      <c r="E263" s="119"/>
      <c r="F263" s="119"/>
      <c r="H263" s="119"/>
      <c r="J263" s="119"/>
    </row>
    <row r="264" spans="1:10" s="122" customFormat="1" ht="12.75">
      <c r="A264" s="135"/>
      <c r="B264" s="120"/>
      <c r="C264" s="121"/>
      <c r="D264" s="119"/>
      <c r="E264" s="119"/>
      <c r="F264" s="119"/>
      <c r="H264" s="119"/>
      <c r="J264" s="119"/>
    </row>
    <row r="265" spans="1:10" s="122" customFormat="1" ht="12.75">
      <c r="A265" s="135"/>
      <c r="B265" s="120"/>
      <c r="C265" s="121"/>
      <c r="D265" s="119"/>
      <c r="E265" s="119"/>
      <c r="F265" s="119"/>
      <c r="H265" s="119"/>
      <c r="J265" s="119"/>
    </row>
    <row r="266" spans="1:10" s="122" customFormat="1" ht="12.75">
      <c r="A266" s="135"/>
      <c r="B266" s="120"/>
      <c r="C266" s="121"/>
      <c r="D266" s="119"/>
      <c r="E266" s="119"/>
      <c r="F266" s="119"/>
      <c r="H266" s="119"/>
      <c r="J266" s="119"/>
    </row>
    <row r="267" spans="1:10" s="122" customFormat="1" ht="12.75">
      <c r="A267" s="135"/>
      <c r="B267" s="120"/>
      <c r="C267" s="121"/>
      <c r="D267" s="119"/>
      <c r="E267" s="119"/>
      <c r="F267" s="119"/>
      <c r="H267" s="119"/>
      <c r="J267" s="119"/>
    </row>
    <row r="268" spans="1:10" s="122" customFormat="1" ht="12.75">
      <c r="A268" s="135"/>
      <c r="B268" s="120"/>
      <c r="C268" s="121"/>
      <c r="D268" s="119"/>
      <c r="E268" s="119"/>
      <c r="F268" s="119"/>
      <c r="H268" s="119"/>
      <c r="J268" s="119"/>
    </row>
    <row r="269" spans="1:10" s="122" customFormat="1" ht="12.75">
      <c r="A269" s="135"/>
      <c r="B269" s="120"/>
      <c r="C269" s="121"/>
      <c r="D269" s="119"/>
      <c r="E269" s="119"/>
      <c r="F269" s="119"/>
      <c r="H269" s="119"/>
      <c r="J269" s="119"/>
    </row>
    <row r="270" spans="1:10" s="122" customFormat="1" ht="12.75">
      <c r="A270" s="135"/>
      <c r="B270" s="120"/>
      <c r="C270" s="121"/>
      <c r="D270" s="119"/>
      <c r="E270" s="119"/>
      <c r="F270" s="119"/>
      <c r="H270" s="119"/>
      <c r="J270" s="119"/>
    </row>
    <row r="271" spans="1:10" s="122" customFormat="1" ht="12.75">
      <c r="A271" s="135"/>
      <c r="B271" s="120"/>
      <c r="C271" s="121"/>
      <c r="D271" s="119"/>
      <c r="E271" s="119"/>
      <c r="F271" s="119"/>
      <c r="H271" s="119"/>
      <c r="J271" s="119"/>
    </row>
    <row r="272" spans="1:10" s="122" customFormat="1" ht="12.75">
      <c r="A272" s="135"/>
      <c r="B272" s="120"/>
      <c r="C272" s="121"/>
      <c r="D272" s="119"/>
      <c r="E272" s="119"/>
      <c r="F272" s="119"/>
      <c r="H272" s="119"/>
      <c r="J272" s="119"/>
    </row>
    <row r="273" spans="1:10" s="122" customFormat="1" ht="12.75">
      <c r="A273" s="135"/>
      <c r="B273" s="120"/>
      <c r="C273" s="121"/>
      <c r="D273" s="119"/>
      <c r="E273" s="119"/>
      <c r="F273" s="119"/>
      <c r="H273" s="119"/>
      <c r="J273" s="119"/>
    </row>
    <row r="274" spans="1:10" s="122" customFormat="1" ht="12.75">
      <c r="A274" s="135"/>
      <c r="B274" s="120"/>
      <c r="C274" s="121"/>
      <c r="D274" s="119"/>
      <c r="E274" s="119"/>
      <c r="F274" s="119"/>
      <c r="H274" s="119"/>
      <c r="J274" s="119"/>
    </row>
    <row r="275" spans="1:10" s="122" customFormat="1" ht="12.75">
      <c r="A275" s="135"/>
      <c r="B275" s="120"/>
      <c r="C275" s="121"/>
      <c r="D275" s="119"/>
      <c r="E275" s="119"/>
      <c r="F275" s="119"/>
      <c r="H275" s="119"/>
      <c r="J275" s="119"/>
    </row>
    <row r="276" spans="1:10" s="122" customFormat="1" ht="12.75">
      <c r="A276" s="135"/>
      <c r="B276" s="120"/>
      <c r="C276" s="121"/>
      <c r="D276" s="119"/>
      <c r="E276" s="119"/>
      <c r="F276" s="119"/>
      <c r="H276" s="119"/>
      <c r="J276" s="119"/>
    </row>
    <row r="277" spans="1:10" s="122" customFormat="1" ht="12.75">
      <c r="A277" s="135"/>
      <c r="B277" s="120"/>
      <c r="C277" s="121"/>
      <c r="D277" s="119"/>
      <c r="E277" s="119"/>
      <c r="F277" s="119"/>
      <c r="H277" s="119"/>
      <c r="J277" s="119"/>
    </row>
    <row r="278" spans="1:10" s="122" customFormat="1" ht="12.75">
      <c r="A278" s="135"/>
      <c r="B278" s="120"/>
      <c r="C278" s="121"/>
      <c r="D278" s="119"/>
      <c r="E278" s="119"/>
      <c r="F278" s="119"/>
      <c r="H278" s="119"/>
      <c r="J278" s="119"/>
    </row>
    <row r="279" spans="1:10" s="122" customFormat="1" ht="12.75">
      <c r="A279" s="135"/>
      <c r="B279" s="120"/>
      <c r="C279" s="121"/>
      <c r="D279" s="119"/>
      <c r="E279" s="119"/>
      <c r="F279" s="119"/>
      <c r="H279" s="119"/>
      <c r="J279" s="119"/>
    </row>
    <row r="280" spans="1:10" s="122" customFormat="1" ht="12.75">
      <c r="A280" s="135"/>
      <c r="B280" s="120"/>
      <c r="C280" s="121"/>
      <c r="D280" s="119"/>
      <c r="E280" s="119"/>
      <c r="F280" s="119"/>
      <c r="H280" s="119"/>
      <c r="J280" s="119"/>
    </row>
    <row r="281" spans="1:10" s="122" customFormat="1" ht="12.75">
      <c r="A281" s="135"/>
      <c r="B281" s="120"/>
      <c r="C281" s="121"/>
      <c r="D281" s="119"/>
      <c r="E281" s="119"/>
      <c r="F281" s="119"/>
      <c r="H281" s="119"/>
      <c r="J281" s="119"/>
    </row>
    <row r="282" spans="1:10" s="122" customFormat="1" ht="12.75">
      <c r="A282" s="135"/>
      <c r="B282" s="120"/>
      <c r="C282" s="121"/>
      <c r="D282" s="119"/>
      <c r="E282" s="119"/>
      <c r="F282" s="119"/>
      <c r="H282" s="119"/>
      <c r="J282" s="119"/>
    </row>
    <row r="283" spans="1:10" s="122" customFormat="1" ht="12.75">
      <c r="A283" s="135"/>
      <c r="B283" s="120"/>
      <c r="C283" s="121"/>
      <c r="D283" s="119"/>
      <c r="E283" s="119"/>
      <c r="F283" s="119"/>
      <c r="H283" s="119"/>
      <c r="J283" s="119"/>
    </row>
    <row r="284" spans="1:10" s="122" customFormat="1" ht="12.75">
      <c r="A284" s="135"/>
      <c r="B284" s="120"/>
      <c r="C284" s="121"/>
      <c r="D284" s="119"/>
      <c r="E284" s="119"/>
      <c r="F284" s="119"/>
      <c r="H284" s="119"/>
      <c r="J284" s="119"/>
    </row>
    <row r="285" spans="1:10" s="122" customFormat="1" ht="12.75">
      <c r="A285" s="135"/>
      <c r="B285" s="120"/>
      <c r="C285" s="121"/>
      <c r="D285" s="119"/>
      <c r="E285" s="119"/>
      <c r="F285" s="119"/>
      <c r="H285" s="119"/>
      <c r="J285" s="119"/>
    </row>
    <row r="286" spans="1:10" s="122" customFormat="1" ht="12.75">
      <c r="A286" s="135"/>
      <c r="B286" s="120"/>
      <c r="C286" s="121"/>
      <c r="D286" s="119"/>
      <c r="E286" s="119"/>
      <c r="F286" s="119"/>
      <c r="H286" s="119"/>
      <c r="J286" s="119"/>
    </row>
    <row r="287" spans="1:10" s="122" customFormat="1" ht="12.75">
      <c r="A287" s="135"/>
      <c r="B287" s="120"/>
      <c r="C287" s="121"/>
      <c r="D287" s="119"/>
      <c r="E287" s="119"/>
      <c r="F287" s="119"/>
      <c r="H287" s="119"/>
      <c r="J287" s="119"/>
    </row>
    <row r="288" spans="1:10" s="122" customFormat="1" ht="12.75">
      <c r="A288" s="135"/>
      <c r="B288" s="120"/>
      <c r="C288" s="121"/>
      <c r="D288" s="119"/>
      <c r="E288" s="119"/>
      <c r="F288" s="119"/>
      <c r="H288" s="119"/>
      <c r="J288" s="119"/>
    </row>
    <row r="289" spans="1:10" s="122" customFormat="1" ht="12.75">
      <c r="A289" s="135"/>
      <c r="B289" s="120"/>
      <c r="C289" s="121"/>
      <c r="D289" s="119"/>
      <c r="E289" s="119"/>
      <c r="F289" s="119"/>
      <c r="H289" s="119"/>
      <c r="J289" s="119"/>
    </row>
    <row r="290" spans="1:10" s="122" customFormat="1" ht="12.75">
      <c r="A290" s="135"/>
      <c r="B290" s="120"/>
      <c r="C290" s="121"/>
      <c r="D290" s="119"/>
      <c r="E290" s="119"/>
      <c r="F290" s="119"/>
      <c r="H290" s="119"/>
      <c r="J290" s="119"/>
    </row>
    <row r="291" spans="1:10" s="122" customFormat="1" ht="12.75">
      <c r="A291" s="135"/>
      <c r="B291" s="120"/>
      <c r="C291" s="121"/>
      <c r="D291" s="119"/>
      <c r="E291" s="119"/>
      <c r="F291" s="119"/>
      <c r="H291" s="119"/>
      <c r="J291" s="119"/>
    </row>
    <row r="292" spans="1:10" s="122" customFormat="1" ht="12.75">
      <c r="A292" s="135"/>
      <c r="B292" s="120"/>
      <c r="C292" s="121"/>
      <c r="D292" s="119"/>
      <c r="E292" s="119"/>
      <c r="F292" s="119"/>
      <c r="H292" s="119"/>
      <c r="J292" s="119"/>
    </row>
    <row r="293" spans="1:10" s="122" customFormat="1" ht="12.75">
      <c r="A293" s="135"/>
      <c r="B293" s="120"/>
      <c r="C293" s="121"/>
      <c r="D293" s="119"/>
      <c r="E293" s="119"/>
      <c r="F293" s="119"/>
      <c r="H293" s="119"/>
      <c r="J293" s="119"/>
    </row>
    <row r="294" spans="1:10" s="122" customFormat="1" ht="12.75">
      <c r="A294" s="135"/>
      <c r="B294" s="120"/>
      <c r="C294" s="121"/>
      <c r="D294" s="119"/>
      <c r="E294" s="119"/>
      <c r="F294" s="119"/>
      <c r="H294" s="119"/>
      <c r="J294" s="119"/>
    </row>
    <row r="295" spans="1:10" s="122" customFormat="1" ht="12.75">
      <c r="A295" s="135"/>
      <c r="B295" s="120"/>
      <c r="C295" s="121"/>
      <c r="D295" s="119"/>
      <c r="E295" s="119"/>
      <c r="F295" s="119"/>
      <c r="H295" s="119"/>
      <c r="J295" s="119"/>
    </row>
    <row r="296" spans="1:10" s="122" customFormat="1" ht="12.75">
      <c r="A296" s="135"/>
      <c r="B296" s="120"/>
      <c r="C296" s="121"/>
      <c r="D296" s="119"/>
      <c r="E296" s="119"/>
      <c r="F296" s="119"/>
      <c r="H296" s="119"/>
      <c r="J296" s="119"/>
    </row>
    <row r="297" spans="1:10" s="122" customFormat="1" ht="12.75">
      <c r="A297" s="135"/>
      <c r="B297" s="120"/>
      <c r="C297" s="121"/>
      <c r="D297" s="119"/>
      <c r="E297" s="119"/>
      <c r="F297" s="119"/>
      <c r="H297" s="119"/>
      <c r="J297" s="119"/>
    </row>
    <row r="298" spans="1:10" s="122" customFormat="1" ht="12.75">
      <c r="A298" s="135"/>
      <c r="B298" s="120"/>
      <c r="C298" s="121"/>
      <c r="D298" s="119"/>
      <c r="E298" s="119"/>
      <c r="F298" s="119"/>
      <c r="H298" s="119"/>
      <c r="J298" s="119"/>
    </row>
    <row r="299" spans="1:10" s="122" customFormat="1" ht="12.75">
      <c r="A299" s="135"/>
      <c r="B299" s="120"/>
      <c r="C299" s="121"/>
      <c r="D299" s="119"/>
      <c r="E299" s="119"/>
      <c r="F299" s="119"/>
      <c r="H299" s="119"/>
      <c r="J299" s="119"/>
    </row>
    <row r="300" spans="1:10" s="122" customFormat="1" ht="12.75">
      <c r="A300" s="135"/>
      <c r="B300" s="120"/>
      <c r="C300" s="121"/>
      <c r="D300" s="119"/>
      <c r="E300" s="119"/>
      <c r="F300" s="119"/>
      <c r="H300" s="119"/>
      <c r="J300" s="119"/>
    </row>
    <row r="301" spans="1:10" s="122" customFormat="1" ht="12.75">
      <c r="A301" s="135"/>
      <c r="B301" s="120"/>
      <c r="C301" s="121"/>
      <c r="D301" s="119"/>
      <c r="E301" s="119"/>
      <c r="F301" s="119"/>
      <c r="H301" s="119"/>
      <c r="J301" s="119"/>
    </row>
    <row r="302" spans="1:10" s="122" customFormat="1" ht="12.75">
      <c r="A302" s="135"/>
      <c r="B302" s="120"/>
      <c r="C302" s="121"/>
      <c r="D302" s="119"/>
      <c r="E302" s="119"/>
      <c r="F302" s="119"/>
      <c r="H302" s="119"/>
      <c r="J302" s="119"/>
    </row>
    <row r="303" spans="1:10" s="122" customFormat="1" ht="12.75">
      <c r="A303" s="135"/>
      <c r="B303" s="120"/>
      <c r="C303" s="121"/>
      <c r="D303" s="119"/>
      <c r="E303" s="119"/>
      <c r="F303" s="119"/>
      <c r="H303" s="119"/>
      <c r="J303" s="119"/>
    </row>
    <row r="304" spans="1:10" s="122" customFormat="1" ht="12.75">
      <c r="A304" s="135"/>
      <c r="B304" s="120"/>
      <c r="C304" s="121"/>
      <c r="D304" s="119"/>
      <c r="E304" s="119"/>
      <c r="F304" s="119"/>
      <c r="H304" s="119"/>
      <c r="J304" s="119"/>
    </row>
    <row r="305" spans="1:10" s="122" customFormat="1" ht="12.75">
      <c r="A305" s="135"/>
      <c r="B305" s="120"/>
      <c r="C305" s="121"/>
      <c r="D305" s="119"/>
      <c r="E305" s="119"/>
      <c r="F305" s="119"/>
      <c r="H305" s="119"/>
      <c r="J305" s="119"/>
    </row>
    <row r="306" spans="1:10" s="122" customFormat="1" ht="12.75">
      <c r="A306" s="135"/>
      <c r="B306" s="120"/>
      <c r="C306" s="121"/>
      <c r="D306" s="119"/>
      <c r="E306" s="119"/>
      <c r="F306" s="119"/>
      <c r="H306" s="119"/>
      <c r="J306" s="119"/>
    </row>
    <row r="307" spans="1:10" s="122" customFormat="1" ht="12.75">
      <c r="A307" s="135"/>
      <c r="B307" s="120"/>
      <c r="C307" s="121"/>
      <c r="D307" s="119"/>
      <c r="E307" s="119"/>
      <c r="F307" s="119"/>
      <c r="H307" s="119"/>
      <c r="J307" s="119"/>
    </row>
    <row r="308" spans="1:10" s="122" customFormat="1" ht="12.75">
      <c r="A308" s="135"/>
      <c r="B308" s="120"/>
      <c r="C308" s="121"/>
      <c r="D308" s="119"/>
      <c r="E308" s="119"/>
      <c r="F308" s="119"/>
      <c r="H308" s="119"/>
      <c r="J308" s="119"/>
    </row>
    <row r="309" spans="1:10" s="122" customFormat="1" ht="12.75">
      <c r="A309" s="135"/>
      <c r="B309" s="120"/>
      <c r="C309" s="121"/>
      <c r="D309" s="119"/>
      <c r="E309" s="119"/>
      <c r="F309" s="119"/>
      <c r="H309" s="119"/>
      <c r="J309" s="119"/>
    </row>
    <row r="310" spans="1:10" s="122" customFormat="1" ht="12.75">
      <c r="A310" s="135"/>
      <c r="B310" s="120"/>
      <c r="C310" s="121"/>
      <c r="D310" s="119"/>
      <c r="E310" s="119"/>
      <c r="F310" s="119"/>
      <c r="H310" s="119"/>
      <c r="J310" s="119"/>
    </row>
    <row r="311" spans="1:10" s="122" customFormat="1" ht="12.75">
      <c r="A311" s="135"/>
      <c r="B311" s="120"/>
      <c r="C311" s="121"/>
      <c r="D311" s="119"/>
      <c r="E311" s="119"/>
      <c r="F311" s="119"/>
      <c r="H311" s="119"/>
      <c r="J311" s="119"/>
    </row>
    <row r="312" spans="1:10" s="122" customFormat="1" ht="12.75">
      <c r="A312" s="135"/>
      <c r="B312" s="120"/>
      <c r="C312" s="121"/>
      <c r="D312" s="119"/>
      <c r="E312" s="119"/>
      <c r="F312" s="119"/>
      <c r="H312" s="119"/>
      <c r="J312" s="119"/>
    </row>
    <row r="313" spans="1:10" s="122" customFormat="1" ht="12.75">
      <c r="A313" s="135"/>
      <c r="B313" s="120"/>
      <c r="C313" s="121"/>
      <c r="D313" s="119"/>
      <c r="E313" s="119"/>
      <c r="F313" s="119"/>
      <c r="H313" s="119"/>
      <c r="J313" s="119"/>
    </row>
    <row r="314" spans="1:10" s="122" customFormat="1" ht="12.75">
      <c r="A314" s="135"/>
      <c r="B314" s="120"/>
      <c r="C314" s="121"/>
      <c r="D314" s="119"/>
      <c r="E314" s="119"/>
      <c r="F314" s="119"/>
      <c r="H314" s="119"/>
      <c r="J314" s="119"/>
    </row>
    <row r="315" spans="1:10" s="122" customFormat="1" ht="12.75">
      <c r="A315" s="135"/>
      <c r="B315" s="120"/>
      <c r="C315" s="121"/>
      <c r="D315" s="119"/>
      <c r="E315" s="119"/>
      <c r="F315" s="119"/>
      <c r="H315" s="119"/>
      <c r="J315" s="119"/>
    </row>
    <row r="316" spans="1:10" s="122" customFormat="1" ht="12.75">
      <c r="A316" s="135"/>
      <c r="B316" s="120"/>
      <c r="C316" s="121"/>
      <c r="D316" s="119"/>
      <c r="E316" s="119"/>
      <c r="F316" s="119"/>
      <c r="H316" s="119"/>
      <c r="J316" s="119"/>
    </row>
    <row r="317" spans="1:10" s="122" customFormat="1" ht="12.75">
      <c r="A317" s="135"/>
      <c r="B317" s="120"/>
      <c r="C317" s="121"/>
      <c r="D317" s="119"/>
      <c r="E317" s="119"/>
      <c r="F317" s="119"/>
      <c r="H317" s="119"/>
      <c r="J317" s="119"/>
    </row>
    <row r="318" spans="1:10" s="122" customFormat="1" ht="12.75">
      <c r="A318" s="135"/>
      <c r="B318" s="120"/>
      <c r="C318" s="121"/>
      <c r="D318" s="119"/>
      <c r="E318" s="119"/>
      <c r="F318" s="119"/>
      <c r="H318" s="119"/>
      <c r="J318" s="119"/>
    </row>
    <row r="319" spans="1:10" s="122" customFormat="1" ht="12.75">
      <c r="A319" s="135"/>
      <c r="B319" s="120"/>
      <c r="C319" s="121"/>
      <c r="D319" s="119"/>
      <c r="E319" s="119"/>
      <c r="F319" s="119"/>
      <c r="H319" s="119"/>
      <c r="J319" s="119"/>
    </row>
    <row r="320" spans="1:10" s="122" customFormat="1" ht="12.75">
      <c r="A320" s="135"/>
      <c r="B320" s="120"/>
      <c r="C320" s="121"/>
      <c r="D320" s="119"/>
      <c r="E320" s="119"/>
      <c r="F320" s="119"/>
      <c r="H320" s="119"/>
      <c r="J320" s="119"/>
    </row>
    <row r="321" spans="1:10" s="122" customFormat="1" ht="12.75">
      <c r="A321" s="135"/>
      <c r="B321" s="120"/>
      <c r="C321" s="121"/>
      <c r="D321" s="119"/>
      <c r="E321" s="119"/>
      <c r="F321" s="119"/>
      <c r="H321" s="119"/>
      <c r="J321" s="119"/>
    </row>
    <row r="322" spans="1:10" s="122" customFormat="1" ht="12.75">
      <c r="A322" s="135"/>
      <c r="B322" s="120"/>
      <c r="C322" s="121"/>
      <c r="D322" s="119"/>
      <c r="E322" s="119"/>
      <c r="F322" s="119"/>
      <c r="H322" s="119"/>
      <c r="J322" s="119"/>
    </row>
    <row r="323" spans="1:10" s="122" customFormat="1" ht="12.75">
      <c r="A323" s="135"/>
      <c r="B323" s="120"/>
      <c r="C323" s="121"/>
      <c r="D323" s="119"/>
      <c r="E323" s="119"/>
      <c r="F323" s="119"/>
      <c r="H323" s="119"/>
      <c r="J323" s="119"/>
    </row>
    <row r="324" spans="1:10" s="122" customFormat="1" ht="12.75">
      <c r="A324" s="135"/>
      <c r="B324" s="120"/>
      <c r="C324" s="121"/>
      <c r="D324" s="119"/>
      <c r="E324" s="119"/>
      <c r="F324" s="119"/>
      <c r="H324" s="119"/>
      <c r="J324" s="119"/>
    </row>
    <row r="325" spans="1:10" s="122" customFormat="1" ht="12.75">
      <c r="A325" s="135"/>
      <c r="B325" s="120"/>
      <c r="C325" s="121"/>
      <c r="D325" s="119"/>
      <c r="E325" s="119"/>
      <c r="F325" s="119"/>
      <c r="H325" s="119"/>
      <c r="J325" s="119"/>
    </row>
    <row r="326" spans="1:10" s="122" customFormat="1" ht="12.75">
      <c r="A326" s="135"/>
      <c r="B326" s="120"/>
      <c r="C326" s="121"/>
      <c r="D326" s="119"/>
      <c r="E326" s="119"/>
      <c r="F326" s="119"/>
      <c r="H326" s="119"/>
      <c r="J326" s="119"/>
    </row>
    <row r="327" spans="1:10" s="122" customFormat="1" ht="12.75">
      <c r="A327" s="135"/>
      <c r="B327" s="120"/>
      <c r="C327" s="121"/>
      <c r="D327" s="119"/>
      <c r="E327" s="119"/>
      <c r="F327" s="119"/>
      <c r="H327" s="119"/>
      <c r="J327" s="119"/>
    </row>
    <row r="328" spans="1:10" s="122" customFormat="1" ht="12.75">
      <c r="A328" s="135"/>
      <c r="B328" s="120"/>
      <c r="C328" s="121"/>
      <c r="D328" s="119"/>
      <c r="E328" s="119"/>
      <c r="F328" s="119"/>
      <c r="H328" s="119"/>
      <c r="J328" s="119"/>
    </row>
    <row r="329" spans="1:10" s="122" customFormat="1" ht="12.75">
      <c r="A329" s="135"/>
      <c r="B329" s="120"/>
      <c r="C329" s="121"/>
      <c r="D329" s="119"/>
      <c r="E329" s="119"/>
      <c r="F329" s="119"/>
      <c r="H329" s="119"/>
      <c r="J329" s="119"/>
    </row>
    <row r="330" spans="1:10" s="122" customFormat="1" ht="12.75">
      <c r="A330" s="135"/>
      <c r="B330" s="120"/>
      <c r="C330" s="121"/>
      <c r="D330" s="119"/>
      <c r="E330" s="119"/>
      <c r="F330" s="119"/>
      <c r="H330" s="119"/>
      <c r="J330" s="119"/>
    </row>
    <row r="331" spans="1:10" s="122" customFormat="1" ht="12.75">
      <c r="A331" s="135"/>
      <c r="B331" s="120"/>
      <c r="C331" s="121"/>
      <c r="D331" s="119"/>
      <c r="E331" s="119"/>
      <c r="F331" s="119"/>
      <c r="H331" s="119"/>
      <c r="J331" s="119"/>
    </row>
    <row r="332" spans="1:10" s="122" customFormat="1" ht="12.75">
      <c r="A332" s="135"/>
      <c r="B332" s="120"/>
      <c r="C332" s="121"/>
      <c r="D332" s="119"/>
      <c r="E332" s="119"/>
      <c r="F332" s="119"/>
      <c r="H332" s="119"/>
      <c r="J332" s="119"/>
    </row>
    <row r="333" spans="1:10" s="122" customFormat="1" ht="12.75">
      <c r="A333" s="135"/>
      <c r="B333" s="120"/>
      <c r="C333" s="121"/>
      <c r="D333" s="119"/>
      <c r="E333" s="119"/>
      <c r="F333" s="119"/>
      <c r="H333" s="119"/>
      <c r="J333" s="119"/>
    </row>
    <row r="334" spans="1:10" s="122" customFormat="1" ht="12.75">
      <c r="A334" s="135"/>
      <c r="B334" s="120"/>
      <c r="C334" s="121"/>
      <c r="D334" s="119"/>
      <c r="E334" s="119"/>
      <c r="F334" s="119"/>
      <c r="H334" s="119"/>
      <c r="J334" s="119"/>
    </row>
    <row r="335" spans="1:10" s="122" customFormat="1" ht="12.75">
      <c r="A335" s="135"/>
      <c r="B335" s="120"/>
      <c r="C335" s="121"/>
      <c r="D335" s="119"/>
      <c r="E335" s="119"/>
      <c r="F335" s="119"/>
      <c r="H335" s="119"/>
      <c r="J335" s="119"/>
    </row>
    <row r="336" spans="1:10" s="122" customFormat="1" ht="12.75">
      <c r="A336" s="135"/>
      <c r="B336" s="120"/>
      <c r="C336" s="121"/>
      <c r="D336" s="119"/>
      <c r="E336" s="119"/>
      <c r="F336" s="119"/>
      <c r="H336" s="119"/>
      <c r="J336" s="119"/>
    </row>
    <row r="337" spans="1:10" s="122" customFormat="1" ht="12.75">
      <c r="A337" s="135"/>
      <c r="B337" s="120"/>
      <c r="C337" s="121"/>
      <c r="D337" s="119"/>
      <c r="E337" s="119"/>
      <c r="F337" s="119"/>
      <c r="H337" s="119"/>
      <c r="J337" s="119"/>
    </row>
    <row r="338" spans="1:10" s="122" customFormat="1" ht="12.75">
      <c r="A338" s="135"/>
      <c r="B338" s="120"/>
      <c r="C338" s="121"/>
      <c r="D338" s="119"/>
      <c r="E338" s="119"/>
      <c r="F338" s="119"/>
      <c r="H338" s="119"/>
      <c r="J338" s="119"/>
    </row>
    <row r="339" spans="1:10" s="122" customFormat="1" ht="12.75">
      <c r="A339" s="135"/>
      <c r="B339" s="120"/>
      <c r="C339" s="121"/>
      <c r="D339" s="119"/>
      <c r="E339" s="119"/>
      <c r="F339" s="119"/>
      <c r="H339" s="119"/>
      <c r="J339" s="119"/>
    </row>
    <row r="340" spans="1:10" s="122" customFormat="1" ht="12.75">
      <c r="A340" s="135"/>
      <c r="B340" s="120"/>
      <c r="C340" s="121"/>
      <c r="D340" s="119"/>
      <c r="E340" s="119"/>
      <c r="F340" s="119"/>
      <c r="H340" s="119"/>
      <c r="J340" s="119"/>
    </row>
    <row r="341" spans="1:10" s="122" customFormat="1" ht="12.75">
      <c r="A341" s="135"/>
      <c r="B341" s="120"/>
      <c r="C341" s="121"/>
      <c r="D341" s="119"/>
      <c r="E341" s="119"/>
      <c r="F341" s="119"/>
      <c r="H341" s="119"/>
      <c r="J341" s="119"/>
    </row>
    <row r="342" spans="1:10" s="122" customFormat="1" ht="12.75">
      <c r="A342" s="135"/>
      <c r="B342" s="120"/>
      <c r="C342" s="121"/>
      <c r="D342" s="119"/>
      <c r="E342" s="119"/>
      <c r="F342" s="119"/>
      <c r="H342" s="119"/>
      <c r="J342" s="119"/>
    </row>
    <row r="343" spans="1:10" s="122" customFormat="1" ht="12.75">
      <c r="A343" s="135"/>
      <c r="B343" s="120"/>
      <c r="C343" s="121"/>
      <c r="D343" s="119"/>
      <c r="E343" s="119"/>
      <c r="F343" s="119"/>
      <c r="H343" s="119"/>
      <c r="J343" s="119"/>
    </row>
    <row r="344" spans="1:10" s="122" customFormat="1" ht="12.75">
      <c r="A344" s="135"/>
      <c r="B344" s="120"/>
      <c r="C344" s="121"/>
      <c r="D344" s="119"/>
      <c r="E344" s="119"/>
      <c r="F344" s="119"/>
      <c r="H344" s="119"/>
      <c r="J344" s="119"/>
    </row>
  </sheetData>
  <sheetProtection password="E760" sheet="1" objects="1" scenarios="1"/>
  <mergeCells count="90">
    <mergeCell ref="D58:E58"/>
    <mergeCell ref="D54:E54"/>
    <mergeCell ref="D55:E55"/>
    <mergeCell ref="D56:E56"/>
    <mergeCell ref="D57:E57"/>
    <mergeCell ref="D50:E50"/>
    <mergeCell ref="D51:E51"/>
    <mergeCell ref="D52:E52"/>
    <mergeCell ref="D53:E53"/>
    <mergeCell ref="D46:E46"/>
    <mergeCell ref="D47:E47"/>
    <mergeCell ref="D48:E48"/>
    <mergeCell ref="D49:E49"/>
    <mergeCell ref="D42:E42"/>
    <mergeCell ref="D43:E43"/>
    <mergeCell ref="D44:E44"/>
    <mergeCell ref="D45:E45"/>
    <mergeCell ref="D38:E38"/>
    <mergeCell ref="D39:E39"/>
    <mergeCell ref="D40:E40"/>
    <mergeCell ref="D41:E41"/>
    <mergeCell ref="D34:E34"/>
    <mergeCell ref="D35:E35"/>
    <mergeCell ref="D36:E36"/>
    <mergeCell ref="D37:E37"/>
    <mergeCell ref="D30:E30"/>
    <mergeCell ref="D31:E31"/>
    <mergeCell ref="D32:E32"/>
    <mergeCell ref="D33:E33"/>
    <mergeCell ref="G17:H17"/>
    <mergeCell ref="G18:H18"/>
    <mergeCell ref="G19:H19"/>
    <mergeCell ref="D29:E29"/>
    <mergeCell ref="D25:E25"/>
    <mergeCell ref="D26:E26"/>
    <mergeCell ref="G4:H4"/>
    <mergeCell ref="G5:H5"/>
    <mergeCell ref="G8:H8"/>
    <mergeCell ref="G9:H9"/>
    <mergeCell ref="G10:H10"/>
    <mergeCell ref="G11:H11"/>
    <mergeCell ref="G12:H12"/>
    <mergeCell ref="G15:H15"/>
    <mergeCell ref="G16:H16"/>
    <mergeCell ref="A15:B15"/>
    <mergeCell ref="A16:B16"/>
    <mergeCell ref="A17:B17"/>
    <mergeCell ref="A12:B12"/>
    <mergeCell ref="A18:B18"/>
    <mergeCell ref="I22:K22"/>
    <mergeCell ref="F22:H22"/>
    <mergeCell ref="D23:E23"/>
    <mergeCell ref="D24:E24"/>
    <mergeCell ref="F67:H67"/>
    <mergeCell ref="D27:E27"/>
    <mergeCell ref="D28:E28"/>
    <mergeCell ref="D22:E22"/>
    <mergeCell ref="A19:B19"/>
    <mergeCell ref="I69:K69"/>
    <mergeCell ref="I72:K72"/>
    <mergeCell ref="I75:K75"/>
    <mergeCell ref="I78:K78"/>
    <mergeCell ref="I81:K81"/>
    <mergeCell ref="I84:K84"/>
    <mergeCell ref="I105:K105"/>
    <mergeCell ref="I108:K108"/>
    <mergeCell ref="F109:H109"/>
    <mergeCell ref="I111:K111"/>
    <mergeCell ref="I87:K87"/>
    <mergeCell ref="I90:K90"/>
    <mergeCell ref="F91:H91"/>
    <mergeCell ref="I93:K93"/>
    <mergeCell ref="I96:K96"/>
    <mergeCell ref="I99:K99"/>
    <mergeCell ref="G1:H1"/>
    <mergeCell ref="G2:H2"/>
    <mergeCell ref="A2:B2"/>
    <mergeCell ref="A1:B1"/>
    <mergeCell ref="A3:B3"/>
    <mergeCell ref="G3:H3"/>
    <mergeCell ref="A4:B4"/>
    <mergeCell ref="A5:B5"/>
    <mergeCell ref="A9:B9"/>
    <mergeCell ref="A8:B8"/>
    <mergeCell ref="F112:H112"/>
    <mergeCell ref="I114:K114"/>
    <mergeCell ref="A10:B10"/>
    <mergeCell ref="A11:B11"/>
    <mergeCell ref="I102:K102"/>
    <mergeCell ref="F103:H103"/>
  </mergeCells>
  <printOptions/>
  <pageMargins left="0.76" right="0.16" top="1.14" bottom="0.55" header="0.45" footer="0.36"/>
  <pageSetup horizontalDpi="300" verticalDpi="300" orientation="portrait" paperSize="9" scale="95" r:id="rId2"/>
  <headerFooter alignWithMargins="0">
    <oddHeader>&amp;LVereins
Name
&amp;C&amp;"Arial,Fett"&amp;14&amp;ETurnier 
Spielplan
&amp;RDatum</oddHeader>
    <oddFooter>&amp;CSeite &amp;P von &amp;N</oddFooter>
  </headerFooter>
  <legacyDrawing r:id="rId1"/>
</worksheet>
</file>

<file path=xl/worksheets/sheet5.xml><?xml version="1.0" encoding="utf-8"?>
<worksheet xmlns="http://schemas.openxmlformats.org/spreadsheetml/2006/main" xmlns:r="http://schemas.openxmlformats.org/officeDocument/2006/relationships">
  <sheetPr codeName="Tabelle1"/>
  <dimension ref="A1:O57"/>
  <sheetViews>
    <sheetView zoomScale="73" zoomScaleNormal="73" zoomScalePageLayoutView="0" workbookViewId="0" topLeftCell="A1">
      <selection activeCell="B1" sqref="B1:H1"/>
    </sheetView>
  </sheetViews>
  <sheetFormatPr defaultColWidth="11.421875" defaultRowHeight="12.75"/>
  <cols>
    <col min="1" max="1" width="6.8515625" style="32" customWidth="1"/>
    <col min="2" max="2" width="33.140625" style="30" customWidth="1"/>
    <col min="3" max="3" width="8.7109375" style="30" customWidth="1"/>
    <col min="4" max="4" width="8.7109375" style="61" customWidth="1"/>
    <col min="5" max="5" width="6.7109375" style="30" customWidth="1"/>
    <col min="6" max="6" width="2.140625" style="30" customWidth="1"/>
    <col min="7" max="7" width="6.7109375" style="30" customWidth="1"/>
    <col min="8" max="8" width="5.7109375" style="30" customWidth="1"/>
    <col min="9" max="9" width="2.421875" style="31" customWidth="1"/>
    <col min="10" max="10" width="29.57421875" style="30" customWidth="1"/>
  </cols>
  <sheetData>
    <row r="1" spans="1:10" ht="21" customHeight="1">
      <c r="A1" s="79"/>
      <c r="B1" s="156" t="s">
        <v>43</v>
      </c>
      <c r="C1" s="156"/>
      <c r="D1" s="156"/>
      <c r="E1" s="156"/>
      <c r="F1" s="156"/>
      <c r="G1" s="156"/>
      <c r="H1" s="156"/>
      <c r="I1" s="71"/>
      <c r="J1" s="29"/>
    </row>
    <row r="2" spans="1:9" ht="21.75" customHeight="1">
      <c r="A2" s="80" t="s">
        <v>44</v>
      </c>
      <c r="B2" s="72" t="s">
        <v>0</v>
      </c>
      <c r="C2" s="73" t="s">
        <v>35</v>
      </c>
      <c r="D2" s="72" t="s">
        <v>1</v>
      </c>
      <c r="E2" s="151" t="s">
        <v>2</v>
      </c>
      <c r="F2" s="151"/>
      <c r="G2" s="151"/>
      <c r="H2" s="72" t="s">
        <v>36</v>
      </c>
      <c r="I2" s="81"/>
    </row>
    <row r="3" spans="1:9" ht="18" customHeight="1">
      <c r="A3" s="74">
        <f>IF(Rechnen!$W$3=0,"",1)</f>
      </c>
      <c r="B3" s="75" t="str">
        <f>Rechnen!K3</f>
        <v>M01</v>
      </c>
      <c r="C3" s="75">
        <f>IF(Rechnen!$W$3=0,"",Rechnen!L3)</f>
      </c>
      <c r="D3" s="76">
        <f>IF(Rechnen!$W$3=0,"",Rechnen!M3)</f>
      </c>
      <c r="E3" s="75">
        <f>IF(Rechnen!$W$3=0,"",Rechnen!N3)</f>
      </c>
      <c r="F3" s="77" t="s">
        <v>14</v>
      </c>
      <c r="G3" s="75">
        <f>IF(Rechnen!$W$3=0,"",Rechnen!P3)</f>
      </c>
      <c r="H3" s="78">
        <f>IF(AND(E3="",G3=""),"",(E3-G3))</f>
      </c>
      <c r="I3" s="82"/>
    </row>
    <row r="4" spans="1:9" ht="18" customHeight="1">
      <c r="A4" s="74">
        <f>IF(Rechnen!$W$3=0,"",2)</f>
      </c>
      <c r="B4" s="75" t="str">
        <f>Rechnen!K4</f>
        <v>M02</v>
      </c>
      <c r="C4" s="75">
        <f>IF(Rechnen!$W$3=0,"",Rechnen!L4)</f>
      </c>
      <c r="D4" s="76">
        <f>IF(Rechnen!$W$3=0,"",Rechnen!M4)</f>
      </c>
      <c r="E4" s="75">
        <f>IF(Rechnen!$W$3=0,"",Rechnen!N4)</f>
      </c>
      <c r="F4" s="77" t="s">
        <v>14</v>
      </c>
      <c r="G4" s="75">
        <f>IF(Rechnen!$W$3=0,"",Rechnen!P4)</f>
      </c>
      <c r="H4" s="78">
        <f>IF(AND(E4="",G4=""),"",(E4-G4))</f>
      </c>
      <c r="I4" s="82"/>
    </row>
    <row r="5" spans="1:9" ht="18" customHeight="1">
      <c r="A5" s="74">
        <f>IF(Rechnen!$W$3=0,"",3)</f>
      </c>
      <c r="B5" s="75" t="str">
        <f>Rechnen!K5</f>
        <v>M03</v>
      </c>
      <c r="C5" s="75">
        <f>IF(Rechnen!$W$3=0,"",Rechnen!L5)</f>
      </c>
      <c r="D5" s="76">
        <f>IF(Rechnen!$W$3=0,"",Rechnen!M5)</f>
      </c>
      <c r="E5" s="75">
        <f>IF(Rechnen!$W$3=0,"",Rechnen!N5)</f>
      </c>
      <c r="F5" s="77" t="s">
        <v>14</v>
      </c>
      <c r="G5" s="75">
        <f>IF(Rechnen!$W$3=0,"",Rechnen!P5)</f>
      </c>
      <c r="H5" s="78">
        <f>IF(AND(E5="",G5=""),"",(E5-G5))</f>
      </c>
      <c r="I5" s="82"/>
    </row>
    <row r="6" spans="1:9" ht="18" customHeight="1">
      <c r="A6" s="74">
        <f>IF(Rechnen!$W$3=0,"",4)</f>
      </c>
      <c r="B6" s="75" t="str">
        <f>Rechnen!K6</f>
        <v>M04</v>
      </c>
      <c r="C6" s="75">
        <f>IF(Rechnen!$W$3=0,"",Rechnen!L6)</f>
      </c>
      <c r="D6" s="76">
        <f>IF(Rechnen!$W$3=0,"",Rechnen!M6)</f>
      </c>
      <c r="E6" s="75">
        <f>IF(Rechnen!$W$3=0,"",Rechnen!N6)</f>
      </c>
      <c r="F6" s="85" t="s">
        <v>14</v>
      </c>
      <c r="G6" s="75">
        <f>IF(Rechnen!$W$3=0,"",Rechnen!P6)</f>
      </c>
      <c r="H6" s="85">
        <f>IF(AND(E6="",G6=""),"",(E6-G6))</f>
      </c>
      <c r="I6" s="82"/>
    </row>
    <row r="7" spans="1:9" ht="0.75" customHeight="1">
      <c r="A7" s="67"/>
      <c r="B7" s="67"/>
      <c r="C7" s="67"/>
      <c r="D7" s="67"/>
      <c r="E7" s="67"/>
      <c r="F7" s="67"/>
      <c r="G7" s="67"/>
      <c r="H7" s="67"/>
      <c r="I7" s="82"/>
    </row>
    <row r="8" spans="1:10" ht="12" customHeight="1">
      <c r="A8" s="149"/>
      <c r="B8" s="151" t="s">
        <v>5</v>
      </c>
      <c r="C8" s="153" t="s">
        <v>35</v>
      </c>
      <c r="D8" s="151" t="s">
        <v>1</v>
      </c>
      <c r="E8" s="151" t="s">
        <v>2</v>
      </c>
      <c r="F8" s="151"/>
      <c r="G8" s="151"/>
      <c r="H8" s="151" t="s">
        <v>36</v>
      </c>
      <c r="I8" s="65"/>
      <c r="J8" s="116"/>
    </row>
    <row r="9" spans="1:10" ht="9.75" customHeight="1">
      <c r="A9" s="150"/>
      <c r="B9" s="152"/>
      <c r="C9" s="154"/>
      <c r="D9" s="152"/>
      <c r="E9" s="152"/>
      <c r="F9" s="152"/>
      <c r="G9" s="152"/>
      <c r="H9" s="152"/>
      <c r="I9" s="65"/>
      <c r="J9" s="116"/>
    </row>
    <row r="10" spans="1:10" ht="18" customHeight="1">
      <c r="A10" s="74">
        <f>IF(Rechnen!$W$10=0,"",1)</f>
      </c>
      <c r="B10" s="75" t="str">
        <f>Rechnen!K10</f>
        <v>M05</v>
      </c>
      <c r="C10" s="75">
        <f>IF(Rechnen!$W$10=0,"",Rechnen!L10)</f>
      </c>
      <c r="D10" s="75">
        <f>IF(Rechnen!$W$10=0,"",Rechnen!M10)</f>
      </c>
      <c r="E10" s="75">
        <f>IF(Rechnen!$W$10=0,"",Rechnen!N10)</f>
      </c>
      <c r="F10" s="75">
        <f>IF(Rechnen!$W$10=0,"",Rechnen!O10)</f>
      </c>
      <c r="G10" s="75">
        <f>IF(Rechnen!$W$10=0,"",Rechnen!P10)</f>
      </c>
      <c r="H10" s="75">
        <f>IF(Rechnen!$W$10=0,"",Rechnen!Q10)</f>
      </c>
      <c r="I10" s="83"/>
      <c r="J10" s="33"/>
    </row>
    <row r="11" spans="1:10" ht="18" customHeight="1">
      <c r="A11" s="74">
        <f>IF(Rechnen!$W$10=0,"",2)</f>
      </c>
      <c r="B11" s="75" t="str">
        <f>Rechnen!K11</f>
        <v>M06</v>
      </c>
      <c r="C11" s="75">
        <f>IF(Rechnen!$W$10=0,"",Rechnen!L11)</f>
      </c>
      <c r="D11" s="75">
        <f>IF(Rechnen!$W$10=0,"",Rechnen!M11)</f>
      </c>
      <c r="E11" s="75">
        <f>IF(Rechnen!$W$10=0,"",Rechnen!N11)</f>
      </c>
      <c r="F11" s="75">
        <f>IF(Rechnen!$W$10=0,"",Rechnen!O11)</f>
      </c>
      <c r="G11" s="75">
        <f>IF(Rechnen!$W$10=0,"",Rechnen!P11)</f>
      </c>
      <c r="H11" s="75">
        <f>IF(Rechnen!$W$10=0,"",Rechnen!Q11)</f>
      </c>
      <c r="I11" s="84"/>
      <c r="J11" s="34"/>
    </row>
    <row r="12" spans="1:9" ht="18" customHeight="1">
      <c r="A12" s="74">
        <f>IF(Rechnen!$W$10=0,"",3)</f>
      </c>
      <c r="B12" s="75" t="str">
        <f>Rechnen!K12</f>
        <v>M07</v>
      </c>
      <c r="C12" s="75">
        <f>IF(Rechnen!$W$10=0,"",Rechnen!L12)</f>
      </c>
      <c r="D12" s="75">
        <f>IF(Rechnen!$W$10=0,"",Rechnen!M12)</f>
      </c>
      <c r="E12" s="75">
        <f>IF(Rechnen!$W$10=0,"",Rechnen!N12)</f>
      </c>
      <c r="F12" s="75">
        <f>IF(Rechnen!$W$10=0,"",Rechnen!O12)</f>
      </c>
      <c r="G12" s="75">
        <f>IF(Rechnen!$W$10=0,"",Rechnen!P12)</f>
      </c>
      <c r="H12" s="75">
        <f>IF(Rechnen!$W$10=0,"",Rechnen!Q12)</f>
      </c>
      <c r="I12" s="65"/>
    </row>
    <row r="13" spans="1:9" ht="18" customHeight="1">
      <c r="A13" s="74">
        <f>IF(Rechnen!$W$10=0,"",4)</f>
      </c>
      <c r="B13" s="75" t="str">
        <f>Rechnen!K13</f>
        <v>M08</v>
      </c>
      <c r="C13" s="75">
        <f>IF(Rechnen!$W$10=0,"",Rechnen!L13)</f>
      </c>
      <c r="D13" s="75">
        <f>IF(Rechnen!$W$10=0,"",Rechnen!M13)</f>
      </c>
      <c r="E13" s="75">
        <f>IF(Rechnen!$W$10=0,"",Rechnen!N13)</f>
      </c>
      <c r="F13" s="75">
        <f>IF(Rechnen!$W$10=0,"",Rechnen!O13)</f>
      </c>
      <c r="G13" s="75">
        <f>IF(Rechnen!$W$10=0,"",Rechnen!P13)</f>
      </c>
      <c r="H13" s="75">
        <f>IF(Rechnen!$W$10=0,"",Rechnen!Q13)</f>
      </c>
      <c r="I13" s="66"/>
    </row>
    <row r="14" spans="1:9" ht="1.5" customHeight="1">
      <c r="A14" s="67"/>
      <c r="B14" s="67"/>
      <c r="C14" s="67"/>
      <c r="D14" s="67"/>
      <c r="E14" s="67"/>
      <c r="F14" s="67"/>
      <c r="G14" s="67"/>
      <c r="H14" s="67"/>
      <c r="I14" s="66"/>
    </row>
    <row r="15" spans="1:10" ht="12.75" customHeight="1">
      <c r="A15" s="155"/>
      <c r="B15" s="151" t="s">
        <v>3</v>
      </c>
      <c r="C15" s="151" t="s">
        <v>35</v>
      </c>
      <c r="D15" s="151" t="s">
        <v>1</v>
      </c>
      <c r="E15" s="153" t="s">
        <v>2</v>
      </c>
      <c r="F15" s="153"/>
      <c r="G15" s="153"/>
      <c r="H15" s="151" t="s">
        <v>36</v>
      </c>
      <c r="I15" s="72"/>
      <c r="J15" s="72"/>
    </row>
    <row r="16" spans="1:10" ht="8.25" customHeight="1">
      <c r="A16" s="155"/>
      <c r="B16" s="152"/>
      <c r="C16" s="152"/>
      <c r="D16" s="152"/>
      <c r="E16" s="154"/>
      <c r="F16" s="154"/>
      <c r="G16" s="154"/>
      <c r="H16" s="152"/>
      <c r="I16" s="124"/>
      <c r="J16" s="66"/>
    </row>
    <row r="17" spans="1:9" ht="15">
      <c r="A17" s="74">
        <f>IF(Rechnen!$W$17=0,"",1)</f>
      </c>
      <c r="B17" s="75" t="str">
        <f>Rechnen!K17</f>
        <v>M09</v>
      </c>
      <c r="C17" s="75">
        <f>IF(Rechnen!$W$17=0,"",Rechnen!L17)</f>
      </c>
      <c r="D17" s="75">
        <f>IF(Rechnen!$W$17=0,"",Rechnen!M17)</f>
      </c>
      <c r="E17" s="75">
        <f>IF(Rechnen!$W$17=0,"",Rechnen!N17)</f>
      </c>
      <c r="F17" s="75">
        <f>IF(Rechnen!$W$17=0,"",Rechnen!O17)</f>
      </c>
      <c r="G17" s="75">
        <f>IF(Rechnen!$W$17=0,"",Rechnen!P17)</f>
      </c>
      <c r="H17" s="75">
        <f>IF(Rechnen!$W$17=0,"",Rechnen!Q17)</f>
      </c>
      <c r="I17" s="66"/>
    </row>
    <row r="18" spans="1:9" ht="15">
      <c r="A18" s="74">
        <f>IF(Rechnen!$W$17=0,"",2)</f>
      </c>
      <c r="B18" s="75" t="str">
        <f>Rechnen!K18</f>
        <v>M10</v>
      </c>
      <c r="C18" s="75">
        <f>IF(Rechnen!$W$17=0,"",Rechnen!L18)</f>
      </c>
      <c r="D18" s="75">
        <f>IF(Rechnen!$W$17=0,"",Rechnen!M18)</f>
      </c>
      <c r="E18" s="75">
        <f>IF(Rechnen!$W$17=0,"",Rechnen!N18)</f>
      </c>
      <c r="F18" s="75">
        <f>IF(Rechnen!$W$17=0,"",Rechnen!O18)</f>
      </c>
      <c r="G18" s="75">
        <f>IF(Rechnen!$W$17=0,"",Rechnen!P18)</f>
      </c>
      <c r="H18" s="75">
        <f>IF(Rechnen!$W$17=0,"",Rechnen!Q18)</f>
      </c>
      <c r="I18" s="66"/>
    </row>
    <row r="19" spans="1:9" ht="15">
      <c r="A19" s="74">
        <f>IF(Rechnen!$W$17=0,"",3)</f>
      </c>
      <c r="B19" s="75" t="str">
        <f>Rechnen!K19</f>
        <v>M11</v>
      </c>
      <c r="C19" s="75">
        <f>IF(Rechnen!$W$17=0,"",Rechnen!L19)</f>
      </c>
      <c r="D19" s="75">
        <f>IF(Rechnen!$W$17=0,"",Rechnen!M19)</f>
      </c>
      <c r="E19" s="75">
        <f>IF(Rechnen!$W$17=0,"",Rechnen!N19)</f>
      </c>
      <c r="F19" s="75">
        <f>IF(Rechnen!$W$17=0,"",Rechnen!O19)</f>
      </c>
      <c r="G19" s="75">
        <f>IF(Rechnen!$W$17=0,"",Rechnen!P19)</f>
      </c>
      <c r="H19" s="75">
        <f>IF(Rechnen!$W$17=0,"",Rechnen!Q19)</f>
      </c>
      <c r="I19" s="66"/>
    </row>
    <row r="20" spans="1:9" ht="15">
      <c r="A20" s="74">
        <f>IF(Rechnen!$W$17=0,"",4)</f>
      </c>
      <c r="B20" s="75" t="str">
        <f>Rechnen!K20</f>
        <v>M12</v>
      </c>
      <c r="C20" s="75">
        <f>IF(Rechnen!$W$17=0,"",Rechnen!L20)</f>
      </c>
      <c r="D20" s="75">
        <f>IF(Rechnen!$W$17=0,"",Rechnen!M20)</f>
      </c>
      <c r="E20" s="75">
        <f>IF(Rechnen!$W$17=0,"",Rechnen!N20)</f>
      </c>
      <c r="F20" s="75">
        <f>IF(Rechnen!$W$17=0,"",Rechnen!O20)</f>
      </c>
      <c r="G20" s="75">
        <f>IF(Rechnen!$W$17=0,"",Rechnen!P20)</f>
      </c>
      <c r="H20" s="75">
        <f>IF(Rechnen!$W$17=0,"",Rechnen!Q20)</f>
      </c>
      <c r="I20" s="66"/>
    </row>
    <row r="21" spans="1:9" ht="1.5" customHeight="1">
      <c r="A21" s="67"/>
      <c r="B21" s="67"/>
      <c r="C21" s="67"/>
      <c r="D21" s="67"/>
      <c r="E21" s="67"/>
      <c r="F21" s="67"/>
      <c r="G21" s="67"/>
      <c r="H21" s="67"/>
      <c r="I21" s="66"/>
    </row>
    <row r="22" spans="1:9" ht="12.75" customHeight="1">
      <c r="A22" s="149"/>
      <c r="B22" s="151" t="s">
        <v>63</v>
      </c>
      <c r="C22" s="153" t="s">
        <v>35</v>
      </c>
      <c r="D22" s="151" t="s">
        <v>1</v>
      </c>
      <c r="E22" s="151" t="s">
        <v>2</v>
      </c>
      <c r="F22" s="151"/>
      <c r="G22" s="151"/>
      <c r="H22" s="151" t="s">
        <v>36</v>
      </c>
      <c r="I22" s="66"/>
    </row>
    <row r="23" spans="1:9" ht="8.25" customHeight="1">
      <c r="A23" s="150"/>
      <c r="B23" s="152"/>
      <c r="C23" s="154"/>
      <c r="D23" s="152"/>
      <c r="E23" s="152"/>
      <c r="F23" s="152"/>
      <c r="G23" s="152"/>
      <c r="H23" s="152"/>
      <c r="I23" s="66"/>
    </row>
    <row r="24" spans="1:9" ht="15">
      <c r="A24" s="74">
        <f>IF(Rechnen!$W$24=0,"",1)</f>
      </c>
      <c r="B24" s="75" t="str">
        <f>Rechnen!K24</f>
        <v>M13</v>
      </c>
      <c r="C24" s="75">
        <f>IF(Rechnen!$W$24=0,"",Rechnen!L24)</f>
      </c>
      <c r="D24" s="75">
        <f>IF(Rechnen!$W$24=0,"",Rechnen!M24)</f>
      </c>
      <c r="E24" s="75">
        <f>IF(Rechnen!$W$24=0,"",Rechnen!N24)</f>
      </c>
      <c r="F24" s="75">
        <f>IF(Rechnen!$W$24=0,"",Rechnen!O24)</f>
      </c>
      <c r="G24" s="75">
        <f>IF(Rechnen!$W$24=0,"",Rechnen!P24)</f>
      </c>
      <c r="H24" s="75">
        <f>IF(Rechnen!$W$24=0,"",Rechnen!Q24)</f>
      </c>
      <c r="I24" s="66"/>
    </row>
    <row r="25" spans="1:9" ht="15">
      <c r="A25" s="74">
        <f>IF(Rechnen!$W$24=0,"",2)</f>
      </c>
      <c r="B25" s="75" t="str">
        <f>Rechnen!K25</f>
        <v>M14</v>
      </c>
      <c r="C25" s="75">
        <f>IF(Rechnen!$W$24=0,"",Rechnen!L25)</f>
      </c>
      <c r="D25" s="75">
        <f>IF(Rechnen!$W$24=0,"",Rechnen!M25)</f>
      </c>
      <c r="E25" s="75">
        <f>IF(Rechnen!$W$24=0,"",Rechnen!N25)</f>
      </c>
      <c r="F25" s="75">
        <f>IF(Rechnen!$W$24=0,"",Rechnen!O25)</f>
      </c>
      <c r="G25" s="75">
        <f>IF(Rechnen!$W$24=0,"",Rechnen!P25)</f>
      </c>
      <c r="H25" s="75">
        <f>IF(Rechnen!$W$24=0,"",Rechnen!Q25)</f>
      </c>
      <c r="I25" s="66"/>
    </row>
    <row r="26" spans="1:9" ht="15">
      <c r="A26" s="74">
        <f>IF(Rechnen!$W$24=0,"",3)</f>
      </c>
      <c r="B26" s="75" t="str">
        <f>Rechnen!K26</f>
        <v>M15</v>
      </c>
      <c r="C26" s="75">
        <f>IF(Rechnen!$W$24=0,"",Rechnen!L26)</f>
      </c>
      <c r="D26" s="75">
        <f>IF(Rechnen!$W$24=0,"",Rechnen!M26)</f>
      </c>
      <c r="E26" s="75">
        <f>IF(Rechnen!$W$24=0,"",Rechnen!N26)</f>
      </c>
      <c r="F26" s="75">
        <f>IF(Rechnen!$W$24=0,"",Rechnen!O26)</f>
      </c>
      <c r="G26" s="75">
        <f>IF(Rechnen!$W$24=0,"",Rechnen!P26)</f>
      </c>
      <c r="H26" s="75">
        <f>IF(Rechnen!$W$24=0,"",Rechnen!Q26)</f>
      </c>
      <c r="I26" s="66"/>
    </row>
    <row r="27" spans="1:9" ht="15">
      <c r="A27" s="74">
        <f>IF(Rechnen!$W$24=0,"",4)</f>
      </c>
      <c r="B27" s="75" t="str">
        <f>Rechnen!K27</f>
        <v>M16</v>
      </c>
      <c r="C27" s="75">
        <f>IF(Rechnen!$W$24=0,"",Rechnen!L27)</f>
      </c>
      <c r="D27" s="75">
        <f>IF(Rechnen!$W$24=0,"",Rechnen!M27)</f>
      </c>
      <c r="E27" s="75">
        <f>IF(Rechnen!$W$24=0,"",Rechnen!N27)</f>
      </c>
      <c r="F27" s="75">
        <f>IF(Rechnen!$W$24=0,"",Rechnen!O27)</f>
      </c>
      <c r="G27" s="75">
        <f>IF(Rechnen!$W$24=0,"",Rechnen!P27)</f>
      </c>
      <c r="H27" s="75">
        <f>IF(Rechnen!$W$24=0,"",Rechnen!Q27)</f>
      </c>
      <c r="I27" s="66"/>
    </row>
    <row r="28" spans="1:9" ht="0.75" customHeight="1">
      <c r="A28" s="67"/>
      <c r="B28" s="67"/>
      <c r="C28" s="67"/>
      <c r="D28" s="67"/>
      <c r="E28" s="67"/>
      <c r="F28" s="67"/>
      <c r="G28" s="67"/>
      <c r="H28" s="67"/>
      <c r="I28" s="66"/>
    </row>
    <row r="29" spans="1:9" ht="12.75" customHeight="1">
      <c r="A29" s="149"/>
      <c r="B29" s="151" t="s">
        <v>64</v>
      </c>
      <c r="C29" s="153" t="s">
        <v>35</v>
      </c>
      <c r="D29" s="151" t="s">
        <v>1</v>
      </c>
      <c r="E29" s="151" t="s">
        <v>2</v>
      </c>
      <c r="F29" s="151"/>
      <c r="G29" s="151"/>
      <c r="H29" s="151" t="s">
        <v>36</v>
      </c>
      <c r="I29" s="66"/>
    </row>
    <row r="30" spans="1:9" ht="8.25" customHeight="1">
      <c r="A30" s="150"/>
      <c r="B30" s="152"/>
      <c r="C30" s="154"/>
      <c r="D30" s="152"/>
      <c r="E30" s="152"/>
      <c r="F30" s="152"/>
      <c r="G30" s="152"/>
      <c r="H30" s="152"/>
      <c r="I30" s="66"/>
    </row>
    <row r="31" spans="1:9" ht="15">
      <c r="A31" s="74">
        <f>IF(Rechnen!$W$31=0,"",1)</f>
      </c>
      <c r="B31" s="75" t="str">
        <f>Rechnen!K31</f>
        <v>M17</v>
      </c>
      <c r="C31" s="75">
        <f>IF(Rechnen!$W$31=0,"",Rechnen!L31)</f>
      </c>
      <c r="D31" s="75">
        <f>IF(Rechnen!$W$31=0,"",Rechnen!M31)</f>
      </c>
      <c r="E31" s="75">
        <f>IF(Rechnen!$W$31=0,"",Rechnen!N31)</f>
      </c>
      <c r="F31" s="75">
        <f>IF(Rechnen!$W$31=0,"",Rechnen!O31)</f>
      </c>
      <c r="G31" s="75">
        <f>IF(Rechnen!$W$31=0,"",Rechnen!P31)</f>
      </c>
      <c r="H31" s="75">
        <f>IF(Rechnen!$W$31=0,"",Rechnen!Q31)</f>
      </c>
      <c r="I31" s="66"/>
    </row>
    <row r="32" spans="1:9" ht="15">
      <c r="A32" s="74">
        <f>IF(Rechnen!$W$31=0,"",2)</f>
      </c>
      <c r="B32" s="75" t="str">
        <f>Rechnen!K32</f>
        <v>M18</v>
      </c>
      <c r="C32" s="75">
        <f>IF(Rechnen!$W$31=0,"",Rechnen!L32)</f>
      </c>
      <c r="D32" s="75">
        <f>IF(Rechnen!$W$31=0,"",Rechnen!M32)</f>
      </c>
      <c r="E32" s="75">
        <f>IF(Rechnen!$W$31=0,"",Rechnen!N32)</f>
      </c>
      <c r="F32" s="75">
        <f>IF(Rechnen!$W$31=0,"",Rechnen!O32)</f>
      </c>
      <c r="G32" s="75">
        <f>IF(Rechnen!$W$31=0,"",Rechnen!P32)</f>
      </c>
      <c r="H32" s="75">
        <f>IF(Rechnen!$W$31=0,"",Rechnen!Q32)</f>
      </c>
      <c r="I32" s="66"/>
    </row>
    <row r="33" spans="1:9" ht="15">
      <c r="A33" s="74">
        <f>IF(Rechnen!$W$31=0,"",3)</f>
      </c>
      <c r="B33" s="75" t="str">
        <f>Rechnen!K33</f>
        <v>M19</v>
      </c>
      <c r="C33" s="75">
        <f>IF(Rechnen!$W$31=0,"",Rechnen!L33)</f>
      </c>
      <c r="D33" s="75">
        <f>IF(Rechnen!$W$31=0,"",Rechnen!M33)</f>
      </c>
      <c r="E33" s="75">
        <f>IF(Rechnen!$W$31=0,"",Rechnen!N33)</f>
      </c>
      <c r="F33" s="75">
        <f>IF(Rechnen!$W$31=0,"",Rechnen!O33)</f>
      </c>
      <c r="G33" s="75">
        <f>IF(Rechnen!$W$31=0,"",Rechnen!P33)</f>
      </c>
      <c r="H33" s="75">
        <f>IF(Rechnen!$W$31=0,"",Rechnen!Q33)</f>
      </c>
      <c r="I33" s="66"/>
    </row>
    <row r="34" spans="1:9" ht="15">
      <c r="A34" s="74">
        <f>IF(Rechnen!$W$31=0,"",4)</f>
      </c>
      <c r="B34" s="75" t="str">
        <f>Rechnen!K34</f>
        <v>M20</v>
      </c>
      <c r="C34" s="75">
        <f>IF(Rechnen!$W$31=0,"",Rechnen!L34)</f>
      </c>
      <c r="D34" s="75">
        <f>IF(Rechnen!$W$31=0,"",Rechnen!M34)</f>
      </c>
      <c r="E34" s="75">
        <f>IF(Rechnen!$W$31=0,"",Rechnen!N34)</f>
      </c>
      <c r="F34" s="75">
        <f>IF(Rechnen!$W$31=0,"",Rechnen!O34)</f>
      </c>
      <c r="G34" s="75">
        <f>IF(Rechnen!$W$31=0,"",Rechnen!P34)</f>
      </c>
      <c r="H34" s="75">
        <f>IF(Rechnen!$W$31=0,"",Rechnen!Q34)</f>
      </c>
      <c r="I34" s="66"/>
    </row>
    <row r="35" spans="1:9" ht="1.5" customHeight="1">
      <c r="A35" s="67"/>
      <c r="B35" s="67"/>
      <c r="C35" s="67"/>
      <c r="D35" s="67"/>
      <c r="E35" s="67"/>
      <c r="F35" s="67"/>
      <c r="G35" s="67"/>
      <c r="H35" s="67"/>
      <c r="I35" s="66"/>
    </row>
    <row r="36" spans="1:9" ht="12.75" customHeight="1">
      <c r="A36" s="149"/>
      <c r="B36" s="151" t="s">
        <v>65</v>
      </c>
      <c r="C36" s="153" t="s">
        <v>35</v>
      </c>
      <c r="D36" s="151" t="s">
        <v>1</v>
      </c>
      <c r="E36" s="151" t="s">
        <v>2</v>
      </c>
      <c r="F36" s="151"/>
      <c r="G36" s="151"/>
      <c r="H36" s="151" t="s">
        <v>36</v>
      </c>
      <c r="I36" s="66"/>
    </row>
    <row r="37" spans="1:9" ht="8.25" customHeight="1">
      <c r="A37" s="150"/>
      <c r="B37" s="152"/>
      <c r="C37" s="154"/>
      <c r="D37" s="152"/>
      <c r="E37" s="152"/>
      <c r="F37" s="152"/>
      <c r="G37" s="152"/>
      <c r="H37" s="152"/>
      <c r="I37" s="66"/>
    </row>
    <row r="38" spans="1:9" ht="15">
      <c r="A38" s="74">
        <f>IF(Rechnen!$W$38=0,"",1)</f>
      </c>
      <c r="B38" s="75" t="str">
        <f>Rechnen!K38</f>
        <v>M21</v>
      </c>
      <c r="C38" s="75">
        <f>IF(Rechnen!$W$38=0,"",Rechnen!L38)</f>
      </c>
      <c r="D38" s="75">
        <f>IF(Rechnen!$W$38=0,"",Rechnen!M38)</f>
      </c>
      <c r="E38" s="75">
        <f>IF(Rechnen!$W$38=0,"",Rechnen!N38)</f>
      </c>
      <c r="F38" s="75">
        <f>IF(Rechnen!$W$38=0,"",Rechnen!O38)</f>
      </c>
      <c r="G38" s="75">
        <f>IF(Rechnen!$W$38=0,"",Rechnen!P38)</f>
      </c>
      <c r="H38" s="75">
        <f>IF(Rechnen!$W$38=0,"",Rechnen!Q38)</f>
      </c>
      <c r="I38" s="66"/>
    </row>
    <row r="39" spans="1:9" ht="15">
      <c r="A39" s="74">
        <f>IF(Rechnen!$W$38=0,"",2)</f>
      </c>
      <c r="B39" s="75" t="str">
        <f>Rechnen!K39</f>
        <v>M22</v>
      </c>
      <c r="C39" s="75">
        <f>IF(Rechnen!$W$38=0,"",Rechnen!L39)</f>
      </c>
      <c r="D39" s="75">
        <f>IF(Rechnen!$W$38=0,"",Rechnen!M39)</f>
      </c>
      <c r="E39" s="75">
        <f>IF(Rechnen!$W$38=0,"",Rechnen!N39)</f>
      </c>
      <c r="F39" s="75">
        <f>IF(Rechnen!$W$38=0,"",Rechnen!O39)</f>
      </c>
      <c r="G39" s="75">
        <f>IF(Rechnen!$W$38=0,"",Rechnen!P39)</f>
      </c>
      <c r="H39" s="75">
        <f>IF(Rechnen!$W$38=0,"",Rechnen!Q39)</f>
      </c>
      <c r="I39" s="66"/>
    </row>
    <row r="40" spans="1:9" ht="15">
      <c r="A40" s="74">
        <f>IF(Rechnen!$W$38=0,"",3)</f>
      </c>
      <c r="B40" s="75" t="str">
        <f>Rechnen!K40</f>
        <v>M23</v>
      </c>
      <c r="C40" s="75">
        <f>IF(Rechnen!$W$38=0,"",Rechnen!L40)</f>
      </c>
      <c r="D40" s="75">
        <f>IF(Rechnen!$W$38=0,"",Rechnen!M40)</f>
      </c>
      <c r="E40" s="75">
        <f>IF(Rechnen!$W$38=0,"",Rechnen!N40)</f>
      </c>
      <c r="F40" s="75">
        <f>IF(Rechnen!$W$38=0,"",Rechnen!O40)</f>
      </c>
      <c r="G40" s="75">
        <f>IF(Rechnen!$W$38=0,"",Rechnen!P40)</f>
      </c>
      <c r="H40" s="75">
        <f>IF(Rechnen!$W$38=0,"",Rechnen!Q40)</f>
      </c>
      <c r="I40" s="66"/>
    </row>
    <row r="41" spans="1:9" ht="15">
      <c r="A41" s="74">
        <f>IF(Rechnen!$W$38=0,"",4)</f>
      </c>
      <c r="B41" s="75" t="str">
        <f>Rechnen!K41</f>
        <v>M24</v>
      </c>
      <c r="C41" s="75">
        <f>IF(Rechnen!$W$38=0,"",Rechnen!L41)</f>
      </c>
      <c r="D41" s="75">
        <f>IF(Rechnen!$W$38=0,"",Rechnen!M41)</f>
      </c>
      <c r="E41" s="75">
        <f>IF(Rechnen!$W$38=0,"",Rechnen!N41)</f>
      </c>
      <c r="F41" s="75">
        <f>IF(Rechnen!$W$38=0,"",Rechnen!O41)</f>
      </c>
      <c r="G41" s="75">
        <f>IF(Rechnen!$W$38=0,"",Rechnen!P41)</f>
      </c>
      <c r="H41" s="75">
        <f>IF(Rechnen!$W$38=0,"",Rechnen!Q41)</f>
      </c>
      <c r="I41" s="66"/>
    </row>
    <row r="42" spans="1:9" ht="0.75" customHeight="1">
      <c r="A42" s="67"/>
      <c r="B42" s="68"/>
      <c r="C42" s="68"/>
      <c r="D42" s="69"/>
      <c r="E42" s="68"/>
      <c r="F42" s="70"/>
      <c r="G42" s="68"/>
      <c r="H42" s="70"/>
      <c r="I42" s="66"/>
    </row>
    <row r="43" spans="1:15" ht="11.25" customHeight="1">
      <c r="A43" s="160"/>
      <c r="B43" s="161" t="s">
        <v>86</v>
      </c>
      <c r="C43" s="163" t="s">
        <v>35</v>
      </c>
      <c r="D43" s="157" t="s">
        <v>1</v>
      </c>
      <c r="E43" s="157" t="s">
        <v>2</v>
      </c>
      <c r="F43" s="158"/>
      <c r="G43" s="158"/>
      <c r="H43" s="157" t="s">
        <v>36</v>
      </c>
      <c r="I43" s="66"/>
      <c r="J43" s="123"/>
      <c r="K43" s="123"/>
      <c r="L43" s="123"/>
      <c r="M43" s="123"/>
      <c r="N43" s="123"/>
      <c r="O43" s="123"/>
    </row>
    <row r="44" spans="1:15" ht="15" customHeight="1">
      <c r="A44" s="159"/>
      <c r="B44" s="162"/>
      <c r="C44" s="159"/>
      <c r="D44" s="159"/>
      <c r="E44" s="159"/>
      <c r="F44" s="159"/>
      <c r="G44" s="159"/>
      <c r="H44" s="159"/>
      <c r="J44" s="123"/>
      <c r="K44" s="123"/>
      <c r="L44" s="123"/>
      <c r="M44" s="123"/>
      <c r="N44" s="123"/>
      <c r="O44" s="123"/>
    </row>
    <row r="45" spans="1:15" ht="15">
      <c r="A45" s="74">
        <f>IF(Rechnen!W3=0,"","I")</f>
      </c>
      <c r="B45" s="75" t="str">
        <f aca="true" t="shared" si="0" ref="B45:H45">B$5</f>
        <v>M03</v>
      </c>
      <c r="C45" s="75">
        <f t="shared" si="0"/>
      </c>
      <c r="D45" s="75">
        <f t="shared" si="0"/>
      </c>
      <c r="E45" s="75">
        <f t="shared" si="0"/>
      </c>
      <c r="F45" s="75" t="str">
        <f t="shared" si="0"/>
        <v>:</v>
      </c>
      <c r="G45" s="75">
        <f t="shared" si="0"/>
      </c>
      <c r="H45" s="75">
        <f t="shared" si="0"/>
      </c>
      <c r="I45" s="66"/>
      <c r="J45" s="123"/>
      <c r="K45" s="123"/>
      <c r="L45" s="123"/>
      <c r="M45" s="123"/>
      <c r="N45" s="123"/>
      <c r="O45" s="123"/>
    </row>
    <row r="46" spans="1:15" ht="15">
      <c r="A46" s="74">
        <f>IF(Rechnen!W3=0,"","II")</f>
      </c>
      <c r="B46" s="75" t="str">
        <f aca="true" t="shared" si="1" ref="B46:H46">B$12</f>
        <v>M07</v>
      </c>
      <c r="C46" s="75">
        <f t="shared" si="1"/>
      </c>
      <c r="D46" s="75">
        <f t="shared" si="1"/>
      </c>
      <c r="E46" s="75">
        <f t="shared" si="1"/>
      </c>
      <c r="F46" s="75">
        <f t="shared" si="1"/>
      </c>
      <c r="G46" s="75">
        <f t="shared" si="1"/>
      </c>
      <c r="H46" s="75">
        <f t="shared" si="1"/>
      </c>
      <c r="I46" s="66"/>
      <c r="J46" s="123"/>
      <c r="K46" s="123"/>
      <c r="L46" s="123"/>
      <c r="M46" s="123"/>
      <c r="N46" s="123"/>
      <c r="O46" s="123"/>
    </row>
    <row r="47" spans="1:15" ht="15">
      <c r="A47" s="74">
        <f>IF(Rechnen!$W$3=0,"","III")</f>
      </c>
      <c r="B47" s="75" t="str">
        <f aca="true" t="shared" si="2" ref="B47:H47">B$19</f>
        <v>M11</v>
      </c>
      <c r="C47" s="75">
        <f t="shared" si="2"/>
      </c>
      <c r="D47" s="75">
        <f t="shared" si="2"/>
      </c>
      <c r="E47" s="75">
        <f t="shared" si="2"/>
      </c>
      <c r="F47" s="75">
        <f t="shared" si="2"/>
      </c>
      <c r="G47" s="75">
        <f t="shared" si="2"/>
      </c>
      <c r="H47" s="75">
        <f t="shared" si="2"/>
      </c>
      <c r="I47" s="66"/>
      <c r="J47" s="123"/>
      <c r="K47" s="123"/>
      <c r="L47" s="123"/>
      <c r="M47" s="123"/>
      <c r="N47" s="123"/>
      <c r="O47" s="123"/>
    </row>
    <row r="48" spans="1:15" ht="15">
      <c r="A48" s="74">
        <f>IF(Rechnen!$W$3=0,"","IV")</f>
      </c>
      <c r="B48" s="75" t="str">
        <f aca="true" t="shared" si="3" ref="B48:H48">B$26</f>
        <v>M15</v>
      </c>
      <c r="C48" s="75">
        <f t="shared" si="3"/>
      </c>
      <c r="D48" s="75">
        <f t="shared" si="3"/>
      </c>
      <c r="E48" s="75">
        <f t="shared" si="3"/>
      </c>
      <c r="F48" s="75">
        <f t="shared" si="3"/>
      </c>
      <c r="G48" s="75">
        <f t="shared" si="3"/>
      </c>
      <c r="H48" s="75">
        <f t="shared" si="3"/>
      </c>
      <c r="I48" s="66"/>
      <c r="J48" s="123"/>
      <c r="K48" s="123"/>
      <c r="L48" s="123"/>
      <c r="M48" s="123"/>
      <c r="N48" s="123"/>
      <c r="O48" s="123"/>
    </row>
    <row r="49" spans="1:15" ht="15">
      <c r="A49" s="74">
        <f>IF(Rechnen!$W$3=0,"","V")</f>
      </c>
      <c r="B49" s="75" t="str">
        <f aca="true" t="shared" si="4" ref="B49:H49">B$33</f>
        <v>M19</v>
      </c>
      <c r="C49" s="75">
        <f t="shared" si="4"/>
      </c>
      <c r="D49" s="75">
        <f t="shared" si="4"/>
      </c>
      <c r="E49" s="75">
        <f t="shared" si="4"/>
      </c>
      <c r="F49" s="75">
        <f t="shared" si="4"/>
      </c>
      <c r="G49" s="75">
        <f t="shared" si="4"/>
      </c>
      <c r="H49" s="75">
        <f t="shared" si="4"/>
      </c>
      <c r="I49" s="66"/>
      <c r="J49" s="123"/>
      <c r="K49" s="123"/>
      <c r="L49" s="123"/>
      <c r="M49" s="123"/>
      <c r="N49" s="123"/>
      <c r="O49" s="123"/>
    </row>
    <row r="50" spans="1:15" ht="15">
      <c r="A50" s="74">
        <f>IF(Rechnen!$W$3=0,"","VI")</f>
      </c>
      <c r="B50" s="75" t="str">
        <f aca="true" t="shared" si="5" ref="B50:H50">B$40</f>
        <v>M23</v>
      </c>
      <c r="C50" s="75">
        <f t="shared" si="5"/>
      </c>
      <c r="D50" s="75">
        <f t="shared" si="5"/>
      </c>
      <c r="E50" s="75">
        <f t="shared" si="5"/>
      </c>
      <c r="F50" s="75">
        <f t="shared" si="5"/>
      </c>
      <c r="G50" s="75">
        <f t="shared" si="5"/>
      </c>
      <c r="H50" s="75">
        <f t="shared" si="5"/>
      </c>
      <c r="I50" s="66"/>
      <c r="J50" s="123"/>
      <c r="K50" s="123"/>
      <c r="L50" s="123"/>
      <c r="M50" s="123"/>
      <c r="N50" s="123"/>
      <c r="O50" s="123"/>
    </row>
    <row r="51" spans="1:10" s="117" customFormat="1" ht="3" customHeight="1">
      <c r="A51" s="32"/>
      <c r="B51" s="30"/>
      <c r="C51" s="30"/>
      <c r="D51" s="61"/>
      <c r="E51" s="30"/>
      <c r="F51" s="30"/>
      <c r="G51" s="30"/>
      <c r="H51" s="30"/>
      <c r="I51" s="31"/>
      <c r="J51" s="30"/>
    </row>
    <row r="52" spans="1:10" s="117" customFormat="1" ht="15">
      <c r="A52" s="32"/>
      <c r="B52" s="30"/>
      <c r="C52" s="30"/>
      <c r="D52" s="61"/>
      <c r="E52" s="30"/>
      <c r="F52" s="30"/>
      <c r="G52" s="30"/>
      <c r="H52" s="30"/>
      <c r="I52" s="31"/>
      <c r="J52" s="30"/>
    </row>
    <row r="53" spans="1:10" s="117" customFormat="1" ht="15">
      <c r="A53" s="32"/>
      <c r="B53" s="30"/>
      <c r="C53" s="30"/>
      <c r="D53" s="61"/>
      <c r="E53" s="30"/>
      <c r="F53" s="30"/>
      <c r="G53" s="30"/>
      <c r="H53" s="30"/>
      <c r="I53" s="31"/>
      <c r="J53" s="30"/>
    </row>
    <row r="54" spans="1:10" s="117" customFormat="1" ht="15">
      <c r="A54" s="32"/>
      <c r="B54" s="30"/>
      <c r="C54" s="30"/>
      <c r="D54" s="61"/>
      <c r="E54" s="30"/>
      <c r="F54" s="30"/>
      <c r="G54" s="30"/>
      <c r="H54" s="30"/>
      <c r="I54" s="31"/>
      <c r="J54" s="30"/>
    </row>
    <row r="55" spans="1:10" s="117" customFormat="1" ht="15">
      <c r="A55" s="32"/>
      <c r="B55" s="30"/>
      <c r="C55" s="30"/>
      <c r="D55" s="61"/>
      <c r="E55" s="30"/>
      <c r="F55" s="30"/>
      <c r="G55" s="30"/>
      <c r="H55" s="30"/>
      <c r="I55" s="31"/>
      <c r="J55" s="30"/>
    </row>
    <row r="56" spans="1:10" s="117" customFormat="1" ht="15">
      <c r="A56" s="32"/>
      <c r="B56" s="30"/>
      <c r="C56" s="30"/>
      <c r="D56" s="61"/>
      <c r="E56" s="30"/>
      <c r="F56" s="30"/>
      <c r="G56" s="30"/>
      <c r="H56" s="30"/>
      <c r="I56" s="31"/>
      <c r="J56" s="30"/>
    </row>
    <row r="57" spans="1:10" s="117" customFormat="1" ht="15">
      <c r="A57" s="32"/>
      <c r="B57" s="30"/>
      <c r="C57" s="30"/>
      <c r="D57" s="61"/>
      <c r="E57" s="30"/>
      <c r="F57" s="30"/>
      <c r="G57" s="30"/>
      <c r="H57" s="30"/>
      <c r="I57" s="31"/>
      <c r="J57" s="30"/>
    </row>
  </sheetData>
  <sheetProtection password="E760" sheet="1" objects="1" scenarios="1"/>
  <mergeCells count="38">
    <mergeCell ref="E43:G44"/>
    <mergeCell ref="H43:H44"/>
    <mergeCell ref="A43:A44"/>
    <mergeCell ref="B43:B44"/>
    <mergeCell ref="C43:C44"/>
    <mergeCell ref="D43:D44"/>
    <mergeCell ref="A22:A23"/>
    <mergeCell ref="B22:B23"/>
    <mergeCell ref="C22:C23"/>
    <mergeCell ref="D22:D23"/>
    <mergeCell ref="B1:H1"/>
    <mergeCell ref="E2:G2"/>
    <mergeCell ref="C8:C9"/>
    <mergeCell ref="B8:B9"/>
    <mergeCell ref="D8:D9"/>
    <mergeCell ref="D15:D16"/>
    <mergeCell ref="A8:A9"/>
    <mergeCell ref="H8:H9"/>
    <mergeCell ref="E8:G9"/>
    <mergeCell ref="B15:B16"/>
    <mergeCell ref="C15:C16"/>
    <mergeCell ref="A15:A16"/>
    <mergeCell ref="D36:D37"/>
    <mergeCell ref="D29:D30"/>
    <mergeCell ref="H15:H16"/>
    <mergeCell ref="E15:G16"/>
    <mergeCell ref="E36:G37"/>
    <mergeCell ref="H36:H37"/>
    <mergeCell ref="E22:G23"/>
    <mergeCell ref="H22:H23"/>
    <mergeCell ref="E29:G30"/>
    <mergeCell ref="H29:H30"/>
    <mergeCell ref="A29:A30"/>
    <mergeCell ref="B29:B30"/>
    <mergeCell ref="C29:C30"/>
    <mergeCell ref="A36:A37"/>
    <mergeCell ref="B36:B37"/>
    <mergeCell ref="C36:C37"/>
  </mergeCells>
  <printOptions horizontalCentered="1"/>
  <pageMargins left="0.7480314960629921" right="0.7086614173228347" top="1.21" bottom="0.52" header="0.45" footer="0.4"/>
  <pageSetup horizontalDpi="600" verticalDpi="600" orientation="portrait" paperSize="9" r:id="rId3"/>
  <headerFooter alignWithMargins="0">
    <oddHeader>&amp;C&amp;"Arial,Fett Kursiv"&amp;16&amp;E?  - Turnier&amp;"Arial,Standard"&amp;10&amp;E
&amp;"Arial,Fett Kursiv"&amp;14? Verein&amp;"Arial,Standard"&amp;10
&amp;12Stadion-Halle  &amp;R&amp;"Arial,Fett"&amp;12Datum
</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AA42"/>
  <sheetViews>
    <sheetView zoomScale="85" zoomScaleNormal="85" zoomScalePageLayoutView="0" workbookViewId="0" topLeftCell="A1">
      <selection activeCell="D1" sqref="D1"/>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8.00390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31</v>
      </c>
      <c r="B2" s="15" t="s">
        <v>32</v>
      </c>
      <c r="C2" s="15"/>
      <c r="D2" s="15" t="s">
        <v>32</v>
      </c>
      <c r="E2" s="164" t="s">
        <v>11</v>
      </c>
      <c r="F2" s="164"/>
      <c r="G2" s="164"/>
      <c r="H2" s="58" t="s">
        <v>33</v>
      </c>
      <c r="I2" s="58" t="s">
        <v>34</v>
      </c>
      <c r="J2" s="16"/>
      <c r="K2" s="17" t="s">
        <v>0</v>
      </c>
      <c r="L2" s="17" t="s">
        <v>35</v>
      </c>
      <c r="M2" s="17" t="s">
        <v>1</v>
      </c>
      <c r="N2" s="166" t="s">
        <v>2</v>
      </c>
      <c r="O2" s="166"/>
      <c r="P2" s="166"/>
      <c r="Q2" s="17" t="s">
        <v>36</v>
      </c>
      <c r="R2" s="16"/>
      <c r="S2" s="11" t="s">
        <v>37</v>
      </c>
      <c r="T2" s="11" t="s">
        <v>38</v>
      </c>
      <c r="U2" s="11" t="s">
        <v>39</v>
      </c>
      <c r="W2" s="12" t="s">
        <v>40</v>
      </c>
      <c r="X2" s="12"/>
      <c r="Y2" s="12"/>
      <c r="Z2" s="12"/>
      <c r="AA2" s="12"/>
    </row>
    <row r="3" spans="1:25" ht="12.75">
      <c r="A3" s="18">
        <f>Spielplan!$B23</f>
        <v>1</v>
      </c>
      <c r="B3" s="18" t="str">
        <f>Spielplan!$F23</f>
        <v>M01</v>
      </c>
      <c r="C3" s="19" t="s">
        <v>13</v>
      </c>
      <c r="D3" s="20" t="str">
        <f>Spielplan!$H23</f>
        <v>M02</v>
      </c>
      <c r="E3" s="15">
        <f>IF(Spielplan!$I23="","",Spielplan!$I23)</f>
      </c>
      <c r="F3" s="15" t="s">
        <v>14</v>
      </c>
      <c r="G3" s="15">
        <f>IF(Spielplan!$K23="","",Spielplan!$K23)</f>
      </c>
      <c r="H3" s="59">
        <f>IF(OR($E3="",$G3=""),"",IF(E3&gt;G3,3,IF(E3=G3,1,0)))</f>
      </c>
      <c r="I3" s="59">
        <f>IF(OR($E3="",$G3=""),"",IF(G3&gt;E3,3,IF(E3=G3,1,0)))</f>
      </c>
      <c r="K3" s="57" t="str">
        <f>Vorgaben!A2</f>
        <v>M01</v>
      </c>
      <c r="L3" s="19">
        <f>SUM(S3:U3)</f>
        <v>0</v>
      </c>
      <c r="M3" s="19">
        <f>SUM(H3,H16,I28)</f>
        <v>0</v>
      </c>
      <c r="N3" s="15">
        <f>SUM(E3,E16,G28)</f>
        <v>0</v>
      </c>
      <c r="O3" s="15" t="s">
        <v>14</v>
      </c>
      <c r="P3" s="15">
        <f>SUM(G3,G16,E28)</f>
        <v>0</v>
      </c>
      <c r="Q3" s="15">
        <f>N3-P3</f>
        <v>0</v>
      </c>
      <c r="R3" s="21"/>
      <c r="S3" s="11">
        <f>IF(OR(E3="",G3=""),0,1)</f>
        <v>0</v>
      </c>
      <c r="T3" s="11">
        <f>IF(OR(E16="",G16=""),0,1)</f>
        <v>0</v>
      </c>
      <c r="U3" s="11">
        <f>IF(OR(E28="",G28=""),0,1)</f>
        <v>0</v>
      </c>
      <c r="W3" s="11">
        <f>SUM(L3:L6)/2</f>
        <v>0</v>
      </c>
      <c r="Y3" s="11"/>
    </row>
    <row r="4" spans="1:21" ht="12.75">
      <c r="A4" s="18">
        <f>Spielplan!$B24</f>
        <v>2</v>
      </c>
      <c r="B4" s="18" t="str">
        <f>Spielplan!$F24</f>
        <v>M03</v>
      </c>
      <c r="C4" s="19" t="s">
        <v>13</v>
      </c>
      <c r="D4" s="20" t="str">
        <f>Spielplan!$H24</f>
        <v>M04</v>
      </c>
      <c r="E4" s="15">
        <f>IF(Spielplan!$I24="","",Spielplan!$I24)</f>
      </c>
      <c r="F4" s="15" t="s">
        <v>14</v>
      </c>
      <c r="G4" s="15">
        <f>IF(Spielplan!$K24="","",Spielplan!$K24)</f>
      </c>
      <c r="H4" s="59">
        <f aca="true" t="shared" si="0" ref="H4:H36">IF(OR($E4="",$G4=""),"",IF(E4&gt;G4,3,IF(E4=G4,1,0)))</f>
      </c>
      <c r="I4" s="59">
        <f aca="true" t="shared" si="1" ref="I4:I36">IF(OR($E4="",$G4=""),"",IF(G4&gt;E4,3,IF(E4=G4,1,0)))</f>
      </c>
      <c r="K4" s="57" t="str">
        <f>Vorgaben!A3</f>
        <v>M02</v>
      </c>
      <c r="L4" s="19">
        <f>SUM(S4:U4)</f>
        <v>0</v>
      </c>
      <c r="M4" s="19">
        <f>SUM(I3,I15,H27)</f>
        <v>0</v>
      </c>
      <c r="N4" s="15">
        <f>SUM(G3,G15,E27)</f>
        <v>0</v>
      </c>
      <c r="O4" s="15" t="s">
        <v>14</v>
      </c>
      <c r="P4" s="15">
        <f>SUM(E3,E15,G27)</f>
        <v>0</v>
      </c>
      <c r="Q4" s="15">
        <f>N4-P4</f>
        <v>0</v>
      </c>
      <c r="R4" s="21"/>
      <c r="S4" s="11">
        <f>IF(OR(E3="",G3=""),0,1)</f>
        <v>0</v>
      </c>
      <c r="T4" s="11">
        <f>IF(OR(E15="",G15=""),0,1)</f>
        <v>0</v>
      </c>
      <c r="U4" s="11">
        <f>IF(OR(E27="",G27=""),0,1)</f>
        <v>0</v>
      </c>
    </row>
    <row r="5" spans="1:21" ht="12.75">
      <c r="A5" s="18">
        <f>Spielplan!$B25</f>
        <v>3</v>
      </c>
      <c r="B5" s="18" t="str">
        <f>Spielplan!$F25</f>
        <v>M07</v>
      </c>
      <c r="C5" s="19" t="s">
        <v>13</v>
      </c>
      <c r="D5" s="20" t="str">
        <f>Spielplan!$H25</f>
        <v>M08</v>
      </c>
      <c r="E5" s="15">
        <f>IF(Spielplan!$I25="","",Spielplan!$I25)</f>
      </c>
      <c r="F5" s="15" t="s">
        <v>14</v>
      </c>
      <c r="G5" s="15">
        <f>IF(Spielplan!$K25="","",Spielplan!$K25)</f>
      </c>
      <c r="H5" s="59">
        <f t="shared" si="0"/>
      </c>
      <c r="I5" s="59">
        <f t="shared" si="1"/>
      </c>
      <c r="K5" s="57" t="str">
        <f>Vorgaben!A4</f>
        <v>M03</v>
      </c>
      <c r="L5" s="19">
        <f>SUM(S5:U5)</f>
        <v>0</v>
      </c>
      <c r="M5" s="19">
        <f>SUM(H4,H15,H28)</f>
        <v>0</v>
      </c>
      <c r="N5" s="15">
        <f>SUM(E4,E15,E28)</f>
        <v>0</v>
      </c>
      <c r="O5" s="15" t="s">
        <v>14</v>
      </c>
      <c r="P5" s="15">
        <f>SUM(G4,G15,G28)</f>
        <v>0</v>
      </c>
      <c r="Q5" s="15">
        <f>N5-P5</f>
        <v>0</v>
      </c>
      <c r="R5" s="21"/>
      <c r="S5" s="11">
        <f>IF(OR(E4="",G4=""),0,1)</f>
        <v>0</v>
      </c>
      <c r="T5" s="11">
        <f>IF(OR(E15="",G15=""),0,1)</f>
        <v>0</v>
      </c>
      <c r="U5" s="11">
        <f>IF(OR(E28="",G28=""),0,1)</f>
        <v>0</v>
      </c>
    </row>
    <row r="6" spans="1:21" ht="12.75">
      <c r="A6" s="18">
        <f>Spielplan!$B26</f>
        <v>4</v>
      </c>
      <c r="B6" s="18" t="str">
        <f>Spielplan!$F26</f>
        <v>M05</v>
      </c>
      <c r="C6" s="19" t="s">
        <v>13</v>
      </c>
      <c r="D6" s="20" t="str">
        <f>Spielplan!$H26</f>
        <v>M06</v>
      </c>
      <c r="E6" s="15">
        <f>IF(Spielplan!$I26="","",Spielplan!$I26)</f>
      </c>
      <c r="F6" s="15" t="s">
        <v>14</v>
      </c>
      <c r="G6" s="15">
        <f>IF(Spielplan!$K26="","",Spielplan!$K26)</f>
      </c>
      <c r="H6" s="59">
        <f t="shared" si="0"/>
      </c>
      <c r="I6" s="59">
        <f t="shared" si="1"/>
      </c>
      <c r="K6" s="57" t="str">
        <f>Vorgaben!A5</f>
        <v>M04</v>
      </c>
      <c r="L6" s="19">
        <f>SUM(S6:U6)</f>
        <v>0</v>
      </c>
      <c r="M6" s="19">
        <f>SUM(I4,I16,I27)</f>
        <v>0</v>
      </c>
      <c r="N6" s="15">
        <f>SUM(G4,G16,G27)</f>
        <v>0</v>
      </c>
      <c r="O6" s="15" t="s">
        <v>14</v>
      </c>
      <c r="P6" s="15">
        <f>SUM(E4,E16,E27)</f>
        <v>0</v>
      </c>
      <c r="Q6" s="15">
        <f>N6-P6</f>
        <v>0</v>
      </c>
      <c r="R6" s="21"/>
      <c r="S6" s="11">
        <f>IF(OR(E4="",G4=""),0,1)</f>
        <v>0</v>
      </c>
      <c r="T6" s="11">
        <f>IF(OR(E16="",G16=""),0,1)</f>
        <v>0</v>
      </c>
      <c r="U6" s="11">
        <f>IF(OR(E27="",G27=""),0,1)</f>
        <v>0</v>
      </c>
    </row>
    <row r="7" spans="1:18" ht="12.75">
      <c r="A7" s="18">
        <f>Spielplan!$B27</f>
        <v>5</v>
      </c>
      <c r="B7" s="18" t="str">
        <f>Spielplan!$F27</f>
        <v>M11</v>
      </c>
      <c r="C7" s="19" t="s">
        <v>13</v>
      </c>
      <c r="D7" s="20" t="str">
        <f>Spielplan!$H27</f>
        <v>M12</v>
      </c>
      <c r="E7" s="15">
        <f>IF(Spielplan!$I27="","",Spielplan!$I27)</f>
      </c>
      <c r="F7" s="15" t="s">
        <v>14</v>
      </c>
      <c r="G7" s="15">
        <f>IF(Spielplan!$K27="","",Spielplan!$K27)</f>
      </c>
      <c r="H7" s="59">
        <f t="shared" si="0"/>
      </c>
      <c r="I7" s="59">
        <f t="shared" si="1"/>
      </c>
      <c r="K7" s="19"/>
      <c r="L7" s="19"/>
      <c r="M7" s="19"/>
      <c r="N7" s="15"/>
      <c r="O7" s="15"/>
      <c r="P7" s="15"/>
      <c r="Q7" s="15"/>
      <c r="R7" s="21"/>
    </row>
    <row r="8" spans="1:24" ht="12.75">
      <c r="A8" s="18">
        <f>Spielplan!$B28</f>
        <v>6</v>
      </c>
      <c r="B8" s="18" t="str">
        <f>Spielplan!$F28</f>
        <v>M09</v>
      </c>
      <c r="C8" s="19" t="s">
        <v>13</v>
      </c>
      <c r="D8" s="20" t="str">
        <f>Spielplan!$H28</f>
        <v>M10</v>
      </c>
      <c r="E8" s="15">
        <f>IF(Spielplan!$I28="","",Spielplan!$I28)</f>
      </c>
      <c r="F8" s="15" t="s">
        <v>14</v>
      </c>
      <c r="G8" s="15">
        <f>IF(Spielplan!$K28="","",Spielplan!$K28)</f>
      </c>
      <c r="H8" s="59">
        <f t="shared" si="0"/>
      </c>
      <c r="I8" s="59">
        <f t="shared" si="1"/>
      </c>
      <c r="K8" s="164" t="s">
        <v>5</v>
      </c>
      <c r="L8" s="164" t="s">
        <v>35</v>
      </c>
      <c r="M8" s="164" t="s">
        <v>1</v>
      </c>
      <c r="N8" s="164" t="s">
        <v>2</v>
      </c>
      <c r="O8" s="164"/>
      <c r="P8" s="164"/>
      <c r="Q8" s="164" t="s">
        <v>36</v>
      </c>
      <c r="W8" s="167" t="s">
        <v>41</v>
      </c>
      <c r="X8" s="22"/>
    </row>
    <row r="9" spans="1:24" ht="12.75" customHeight="1">
      <c r="A9" s="18">
        <f>Spielplan!$B29</f>
        <v>7</v>
      </c>
      <c r="B9" s="18" t="str">
        <f>Spielplan!$F29</f>
        <v>M13</v>
      </c>
      <c r="C9" s="19" t="s">
        <v>13</v>
      </c>
      <c r="D9" s="20" t="str">
        <f>Spielplan!$H29</f>
        <v>M14</v>
      </c>
      <c r="E9" s="15">
        <f>IF(Spielplan!$I29="","",Spielplan!$I29)</f>
      </c>
      <c r="F9" s="15" t="s">
        <v>14</v>
      </c>
      <c r="G9" s="15">
        <f>IF(Spielplan!$K29="","",Spielplan!$K29)</f>
      </c>
      <c r="H9" s="59">
        <f t="shared" si="0"/>
      </c>
      <c r="I9" s="59">
        <f t="shared" si="1"/>
      </c>
      <c r="K9" s="164"/>
      <c r="L9" s="164"/>
      <c r="M9" s="164"/>
      <c r="N9" s="164"/>
      <c r="O9" s="164"/>
      <c r="P9" s="164"/>
      <c r="Q9" s="164"/>
      <c r="W9" s="167"/>
      <c r="X9" s="22"/>
    </row>
    <row r="10" spans="1:24" ht="12.75">
      <c r="A10" s="18">
        <f>Spielplan!$B30</f>
        <v>8</v>
      </c>
      <c r="B10" s="18" t="str">
        <f>Spielplan!$F30</f>
        <v>M15</v>
      </c>
      <c r="C10" s="19" t="s">
        <v>13</v>
      </c>
      <c r="D10" s="20" t="str">
        <f>Spielplan!$H30</f>
        <v>M16</v>
      </c>
      <c r="E10" s="15">
        <f>IF(Spielplan!$I30="","",Spielplan!$I30)</f>
      </c>
      <c r="F10" s="15" t="s">
        <v>14</v>
      </c>
      <c r="G10" s="15">
        <f>IF(Spielplan!$K30="","",Spielplan!$K30)</f>
      </c>
      <c r="H10" s="59">
        <f t="shared" si="0"/>
      </c>
      <c r="I10" s="59">
        <f t="shared" si="1"/>
      </c>
      <c r="K10" s="57" t="str">
        <f>Vorgaben!B2</f>
        <v>M05</v>
      </c>
      <c r="L10" s="19">
        <f>SUM(S10:U10)</f>
        <v>0</v>
      </c>
      <c r="M10" s="19">
        <f>SUM(H6,H17,I30)</f>
        <v>0</v>
      </c>
      <c r="N10" s="15">
        <f>SUM(E6,E17,G30)</f>
        <v>0</v>
      </c>
      <c r="O10" s="15" t="s">
        <v>14</v>
      </c>
      <c r="P10" s="15">
        <f>SUM(G6,G17,E30)</f>
        <v>0</v>
      </c>
      <c r="Q10" s="15">
        <f>N10-P10</f>
        <v>0</v>
      </c>
      <c r="R10" s="23"/>
      <c r="S10" s="11">
        <f>IF(OR(E6="",G6=""),0,1)</f>
        <v>0</v>
      </c>
      <c r="T10" s="11">
        <f>IF(OR(E17="",G17=""),0,1)</f>
        <v>0</v>
      </c>
      <c r="U10" s="11">
        <f>IF(OR(E30="",G30=""),0,1)</f>
        <v>0</v>
      </c>
      <c r="W10" s="11">
        <f>SUM(L10:L13)/2</f>
        <v>0</v>
      </c>
      <c r="X10" s="24"/>
    </row>
    <row r="11" spans="1:24" ht="12.75">
      <c r="A11" s="18">
        <f>Spielplan!$B31</f>
        <v>9</v>
      </c>
      <c r="B11" s="18" t="str">
        <f>Spielplan!$F31</f>
        <v>M17</v>
      </c>
      <c r="C11" s="19" t="s">
        <v>13</v>
      </c>
      <c r="D11" s="20" t="str">
        <f>Spielplan!$H31</f>
        <v>M18</v>
      </c>
      <c r="E11" s="15">
        <f>IF(Spielplan!$I31="","",Spielplan!$I31)</f>
      </c>
      <c r="F11" s="15" t="s">
        <v>14</v>
      </c>
      <c r="G11" s="15">
        <f>IF(Spielplan!$K31="","",Spielplan!$K31)</f>
      </c>
      <c r="H11" s="59">
        <f t="shared" si="0"/>
      </c>
      <c r="I11" s="59">
        <f t="shared" si="1"/>
      </c>
      <c r="J11" s="25"/>
      <c r="K11" s="57" t="str">
        <f>Vorgaben!B3</f>
        <v>M06</v>
      </c>
      <c r="L11" s="19">
        <f>SUM(S11:U11)</f>
        <v>0</v>
      </c>
      <c r="M11" s="19">
        <f>SUM(I6,H18,I29)</f>
        <v>0</v>
      </c>
      <c r="N11" s="15">
        <f>SUM(G6,E18,G29)</f>
        <v>0</v>
      </c>
      <c r="O11" s="15" t="s">
        <v>14</v>
      </c>
      <c r="P11" s="15">
        <f>SUM(E6,G18,E29)</f>
        <v>0</v>
      </c>
      <c r="Q11" s="15">
        <f>N11-P11</f>
        <v>0</v>
      </c>
      <c r="R11" s="25"/>
      <c r="S11" s="11">
        <f>IF(OR(E6="",G6=""),0,1)</f>
        <v>0</v>
      </c>
      <c r="T11" s="11">
        <f>IF(OR(E18="",G18=""),0,1)</f>
        <v>0</v>
      </c>
      <c r="U11" s="11">
        <f>IF(OR(E29="",G29=""),0,1)</f>
        <v>0</v>
      </c>
      <c r="W11" s="25"/>
      <c r="X11" s="25"/>
    </row>
    <row r="12" spans="1:21" ht="12.75">
      <c r="A12" s="18">
        <f>Spielplan!$B32</f>
        <v>10</v>
      </c>
      <c r="B12" s="18" t="str">
        <f>Spielplan!$F32</f>
        <v>M19</v>
      </c>
      <c r="C12" s="19" t="s">
        <v>13</v>
      </c>
      <c r="D12" s="20" t="str">
        <f>Spielplan!$H32</f>
        <v>M20</v>
      </c>
      <c r="E12" s="15">
        <f>IF(Spielplan!$I32="","",Spielplan!$I32)</f>
      </c>
      <c r="F12" s="15" t="s">
        <v>14</v>
      </c>
      <c r="G12" s="15">
        <f>IF(Spielplan!$K32="","",Spielplan!$K32)</f>
      </c>
      <c r="H12" s="59">
        <f t="shared" si="0"/>
      </c>
      <c r="I12" s="59">
        <f t="shared" si="1"/>
      </c>
      <c r="K12" s="57" t="str">
        <f>Vorgaben!B4</f>
        <v>M07</v>
      </c>
      <c r="L12" s="19">
        <f>SUM(S12:U12)</f>
        <v>0</v>
      </c>
      <c r="M12" s="19">
        <f>SUM(H5,I17,H29)</f>
        <v>0</v>
      </c>
      <c r="N12" s="15">
        <f>SUM(E5,G17,E29)</f>
        <v>0</v>
      </c>
      <c r="O12" s="15" t="s">
        <v>14</v>
      </c>
      <c r="P12" s="15">
        <f>SUM(G5,E17,G29)</f>
        <v>0</v>
      </c>
      <c r="Q12" s="15">
        <f>N12-P12</f>
        <v>0</v>
      </c>
      <c r="S12" s="11">
        <f>IF(OR(E5="",G5=""),0,1)</f>
        <v>0</v>
      </c>
      <c r="T12" s="11">
        <f>IF(OR(E17="",G17=""),0,1)</f>
        <v>0</v>
      </c>
      <c r="U12" s="11">
        <f>IF(OR(E29="",G29=""),0,1)</f>
        <v>0</v>
      </c>
    </row>
    <row r="13" spans="1:21" ht="12.75">
      <c r="A13" s="18">
        <f>Spielplan!$B33</f>
        <v>11</v>
      </c>
      <c r="B13" s="18" t="str">
        <f>Spielplan!$F33</f>
        <v>M21</v>
      </c>
      <c r="C13" s="19" t="s">
        <v>13</v>
      </c>
      <c r="D13" s="20" t="str">
        <f>Spielplan!$H33</f>
        <v>M22</v>
      </c>
      <c r="E13" s="15">
        <f>IF(Spielplan!$I33="","",Spielplan!$I33)</f>
      </c>
      <c r="F13" s="15" t="s">
        <v>14</v>
      </c>
      <c r="G13" s="15">
        <f>IF(Spielplan!$K33="","",Spielplan!$K33)</f>
      </c>
      <c r="H13" s="59">
        <f t="shared" si="0"/>
      </c>
      <c r="I13" s="59">
        <f t="shared" si="1"/>
      </c>
      <c r="K13" s="57" t="str">
        <f>Vorgaben!B5</f>
        <v>M08</v>
      </c>
      <c r="L13" s="19">
        <f>SUM(S13:U13)</f>
        <v>0</v>
      </c>
      <c r="M13" s="19">
        <f>SUM(I5,I18,H30)</f>
        <v>0</v>
      </c>
      <c r="N13" s="15">
        <f>SUM(G5,G18,E30)</f>
        <v>0</v>
      </c>
      <c r="O13" s="15" t="s">
        <v>14</v>
      </c>
      <c r="P13" s="15">
        <f>SUM(E5,E18,G30)</f>
        <v>0</v>
      </c>
      <c r="Q13" s="15">
        <f>N13-P13</f>
        <v>0</v>
      </c>
      <c r="S13" s="11">
        <f>IF(OR(E5="",G5=""),0,1)</f>
        <v>0</v>
      </c>
      <c r="T13" s="11">
        <f>IF(OR(E18="",G18=""),0,1)</f>
        <v>0</v>
      </c>
      <c r="U13" s="11">
        <f>IF(OR(E30="",G30=""),0,1)</f>
        <v>0</v>
      </c>
    </row>
    <row r="14" spans="1:17" ht="12.75" customHeight="1">
      <c r="A14" s="18">
        <f>Spielplan!$B34</f>
        <v>12</v>
      </c>
      <c r="B14" s="18" t="str">
        <f>Spielplan!$F34</f>
        <v>M23</v>
      </c>
      <c r="C14" s="19" t="s">
        <v>13</v>
      </c>
      <c r="D14" s="20" t="str">
        <f>Spielplan!$H34</f>
        <v>M24</v>
      </c>
      <c r="E14" s="15">
        <f>IF(Spielplan!$I34="","",Spielplan!$I34)</f>
      </c>
      <c r="F14" s="15" t="s">
        <v>14</v>
      </c>
      <c r="G14" s="15">
        <f>IF(Spielplan!$K34="","",Spielplan!$K34)</f>
      </c>
      <c r="H14" s="59">
        <f t="shared" si="0"/>
      </c>
      <c r="I14" s="59">
        <f t="shared" si="1"/>
      </c>
      <c r="K14" s="19"/>
      <c r="L14" s="19"/>
      <c r="M14" s="19"/>
      <c r="N14" s="15"/>
      <c r="O14" s="15"/>
      <c r="P14" s="15"/>
      <c r="Q14" s="15"/>
    </row>
    <row r="15" spans="1:24" ht="12.75" customHeight="1">
      <c r="A15" s="18">
        <f>Spielplan!$B35</f>
        <v>13</v>
      </c>
      <c r="B15" s="18" t="str">
        <f>Spielplan!$F35</f>
        <v>M03</v>
      </c>
      <c r="C15" s="19" t="s">
        <v>13</v>
      </c>
      <c r="D15" s="20" t="str">
        <f>Spielplan!$H35</f>
        <v>M02</v>
      </c>
      <c r="E15" s="15">
        <f>IF(Spielplan!$I35="","",Spielplan!$I35)</f>
      </c>
      <c r="F15" s="15" t="s">
        <v>14</v>
      </c>
      <c r="G15" s="15">
        <f>IF(Spielplan!$K35="","",Spielplan!$K35)</f>
      </c>
      <c r="H15" s="59">
        <f t="shared" si="0"/>
      </c>
      <c r="I15" s="59">
        <f t="shared" si="1"/>
      </c>
      <c r="K15" s="164" t="s">
        <v>3</v>
      </c>
      <c r="L15" s="164" t="s">
        <v>35</v>
      </c>
      <c r="M15" s="164" t="s">
        <v>1</v>
      </c>
      <c r="N15" s="164" t="s">
        <v>2</v>
      </c>
      <c r="O15" s="164"/>
      <c r="P15" s="164"/>
      <c r="Q15" s="164" t="s">
        <v>36</v>
      </c>
      <c r="W15" s="167" t="s">
        <v>46</v>
      </c>
      <c r="X15" s="22"/>
    </row>
    <row r="16" spans="1:24" ht="12.75" customHeight="1">
      <c r="A16" s="18">
        <f>Spielplan!$B36</f>
        <v>14</v>
      </c>
      <c r="B16" s="18" t="str">
        <f>Spielplan!$F36</f>
        <v>M01</v>
      </c>
      <c r="C16" s="19" t="s">
        <v>13</v>
      </c>
      <c r="D16" s="20" t="str">
        <f>Spielplan!$H36</f>
        <v>M04</v>
      </c>
      <c r="E16" s="15">
        <f>IF(Spielplan!$I36="","",Spielplan!$I36)</f>
      </c>
      <c r="F16" s="15" t="s">
        <v>14</v>
      </c>
      <c r="G16" s="15">
        <f>IF(Spielplan!$K36="","",Spielplan!$K36)</f>
      </c>
      <c r="H16" s="59">
        <f t="shared" si="0"/>
      </c>
      <c r="I16" s="59">
        <f t="shared" si="1"/>
      </c>
      <c r="K16" s="165"/>
      <c r="L16" s="164"/>
      <c r="M16" s="164"/>
      <c r="N16" s="164"/>
      <c r="O16" s="164"/>
      <c r="P16" s="164"/>
      <c r="Q16" s="164"/>
      <c r="W16" s="167"/>
      <c r="X16" s="22"/>
    </row>
    <row r="17" spans="1:24" ht="12.75" customHeight="1">
      <c r="A17" s="18">
        <f>Spielplan!$B37</f>
        <v>15</v>
      </c>
      <c r="B17" s="18" t="str">
        <f>Spielplan!$F37</f>
        <v>M05</v>
      </c>
      <c r="C17" s="19" t="s">
        <v>13</v>
      </c>
      <c r="D17" s="20" t="str">
        <f>Spielplan!$H37</f>
        <v>M07</v>
      </c>
      <c r="E17" s="15">
        <f>IF(Spielplan!$I37="","",Spielplan!$I37)</f>
      </c>
      <c r="F17" s="15" t="s">
        <v>14</v>
      </c>
      <c r="G17" s="15">
        <f>IF(Spielplan!$K37="","",Spielplan!$K37)</f>
      </c>
      <c r="H17" s="59">
        <f t="shared" si="0"/>
      </c>
      <c r="I17" s="59">
        <f t="shared" si="1"/>
      </c>
      <c r="K17" s="3" t="str">
        <f>Vorgaben!A7</f>
        <v>M09</v>
      </c>
      <c r="L17" s="19">
        <f>SUM(S17:U17)</f>
        <v>0</v>
      </c>
      <c r="M17" s="19">
        <f>SUM(H8,I19,H31)</f>
        <v>0</v>
      </c>
      <c r="N17" s="15">
        <f>SUM(E8,G19,E31)</f>
        <v>0</v>
      </c>
      <c r="O17" s="15" t="s">
        <v>14</v>
      </c>
      <c r="P17" s="15">
        <f>SUM(G8,E19,G31)</f>
        <v>0</v>
      </c>
      <c r="Q17" s="15">
        <f>N17-P17</f>
        <v>0</v>
      </c>
      <c r="R17" s="23"/>
      <c r="S17" s="11">
        <f>IF(OR(E8="",G8=""),0,1)</f>
        <v>0</v>
      </c>
      <c r="T17" s="11">
        <f>IF(OR(E19="",G19=""),0,1)</f>
        <v>0</v>
      </c>
      <c r="U17" s="11">
        <f>IF(OR(E31="",G31=""),0,1)</f>
        <v>0</v>
      </c>
      <c r="W17" s="11">
        <f>SUM(L17:L20)/2</f>
        <v>0</v>
      </c>
      <c r="X17" s="24"/>
    </row>
    <row r="18" spans="1:24" ht="12.75" customHeight="1">
      <c r="A18" s="18">
        <f>Spielplan!$B38</f>
        <v>16</v>
      </c>
      <c r="B18" s="18" t="str">
        <f>Spielplan!$F38</f>
        <v>M06</v>
      </c>
      <c r="C18" s="19" t="s">
        <v>13</v>
      </c>
      <c r="D18" s="20" t="str">
        <f>Spielplan!$H38</f>
        <v>M08</v>
      </c>
      <c r="E18" s="15">
        <f>IF(Spielplan!$I38="","",Spielplan!$I38)</f>
      </c>
      <c r="F18" s="15" t="s">
        <v>14</v>
      </c>
      <c r="G18" s="15">
        <f>IF(Spielplan!$K38="","",Spielplan!$K38)</f>
      </c>
      <c r="H18" s="59">
        <f t="shared" si="0"/>
      </c>
      <c r="I18" s="59">
        <f t="shared" si="1"/>
      </c>
      <c r="K18" s="3" t="str">
        <f>Vorgaben!A8</f>
        <v>M10</v>
      </c>
      <c r="L18" s="19">
        <f>SUM(S18:U18)</f>
        <v>0</v>
      </c>
      <c r="M18" s="19">
        <f>SUM(I8,I20,H32)</f>
        <v>0</v>
      </c>
      <c r="N18" s="15">
        <f>SUM(G8,G20,E32)</f>
        <v>0</v>
      </c>
      <c r="O18" s="15" t="s">
        <v>14</v>
      </c>
      <c r="P18" s="15">
        <f>SUM(E8,E20,G32)</f>
        <v>0</v>
      </c>
      <c r="Q18" s="15">
        <f>N18-P18</f>
        <v>0</v>
      </c>
      <c r="R18" s="25"/>
      <c r="S18" s="11">
        <f>IF(OR(E8="",G8=""),0,1)</f>
        <v>0</v>
      </c>
      <c r="T18" s="11">
        <f>IF(OR(E20="",G20=""),0,1)</f>
        <v>0</v>
      </c>
      <c r="U18" s="11">
        <f>IF(OR(E32="",G32=""),0,1)</f>
        <v>0</v>
      </c>
      <c r="W18" s="25"/>
      <c r="X18" s="25"/>
    </row>
    <row r="19" spans="1:21" ht="12.75" customHeight="1">
      <c r="A19" s="18">
        <f>Spielplan!$B39</f>
        <v>17</v>
      </c>
      <c r="B19" s="18" t="str">
        <f>Spielplan!$F39</f>
        <v>M12</v>
      </c>
      <c r="C19" s="19" t="s">
        <v>13</v>
      </c>
      <c r="D19" s="20" t="str">
        <f>Spielplan!$H39</f>
        <v>M09</v>
      </c>
      <c r="E19" s="15">
        <f>IF(Spielplan!$I39="","",Spielplan!$I39)</f>
      </c>
      <c r="F19" s="15" t="s">
        <v>14</v>
      </c>
      <c r="G19" s="15">
        <f>IF(Spielplan!$K39="","",Spielplan!$K39)</f>
      </c>
      <c r="H19" s="59">
        <f t="shared" si="0"/>
      </c>
      <c r="I19" s="59">
        <f t="shared" si="1"/>
      </c>
      <c r="K19" s="3" t="str">
        <f>Vorgaben!A9</f>
        <v>M11</v>
      </c>
      <c r="L19" s="19">
        <f>SUM(S19:U19)</f>
        <v>0</v>
      </c>
      <c r="M19" s="19">
        <f>SUM(H7,H20,I31)</f>
        <v>0</v>
      </c>
      <c r="N19" s="15">
        <f>SUM(E7,E20,G31)</f>
        <v>0</v>
      </c>
      <c r="O19" s="15" t="s">
        <v>14</v>
      </c>
      <c r="P19" s="15">
        <f>SUM(G7,G20,E31)</f>
        <v>0</v>
      </c>
      <c r="Q19" s="15">
        <f>N19-P19</f>
        <v>0</v>
      </c>
      <c r="S19" s="11">
        <f>IF(OR(E7="",G7=""),0,1)</f>
        <v>0</v>
      </c>
      <c r="T19" s="11">
        <f>IF(OR(E20="",G20=""),0,1)</f>
        <v>0</v>
      </c>
      <c r="U19" s="11">
        <f>IF(OR(E31="",G31=""),0,1)</f>
        <v>0</v>
      </c>
    </row>
    <row r="20" spans="1:21" ht="12.75" customHeight="1">
      <c r="A20" s="18">
        <f>Spielplan!$B40</f>
        <v>18</v>
      </c>
      <c r="B20" s="18" t="str">
        <f>Spielplan!$F40</f>
        <v>M11</v>
      </c>
      <c r="C20" s="19" t="s">
        <v>13</v>
      </c>
      <c r="D20" s="20" t="str">
        <f>Spielplan!$H40</f>
        <v>M10</v>
      </c>
      <c r="E20" s="15">
        <f>IF(Spielplan!$I40="","",Spielplan!$I40)</f>
      </c>
      <c r="F20" s="15" t="s">
        <v>14</v>
      </c>
      <c r="G20" s="15">
        <f>IF(Spielplan!$K40="","",Spielplan!$K40)</f>
      </c>
      <c r="H20" s="59">
        <f t="shared" si="0"/>
      </c>
      <c r="I20" s="59">
        <f t="shared" si="1"/>
      </c>
      <c r="K20" s="3" t="str">
        <f>Vorgaben!A10</f>
        <v>M12</v>
      </c>
      <c r="L20" s="19">
        <f>SUM(S20:U20)</f>
        <v>0</v>
      </c>
      <c r="M20" s="19">
        <f>SUM(I7,H19,I32)</f>
        <v>0</v>
      </c>
      <c r="N20" s="15">
        <f>SUM(G7,E19,G32)</f>
        <v>0</v>
      </c>
      <c r="O20" s="15" t="s">
        <v>14</v>
      </c>
      <c r="P20" s="15">
        <f>SUM(E7,G19,E32)</f>
        <v>0</v>
      </c>
      <c r="Q20" s="15">
        <f>N20-P20</f>
        <v>0</v>
      </c>
      <c r="S20" s="11">
        <f>IF(OR(E7="",G7=""),0,1)</f>
        <v>0</v>
      </c>
      <c r="T20" s="11">
        <f>IF(OR(E19="",G19=""),0,1)</f>
        <v>0</v>
      </c>
      <c r="U20" s="11">
        <f>IF(OR(E32="",G32=""),0,1)</f>
        <v>0</v>
      </c>
    </row>
    <row r="21" spans="1:17" ht="12.75" customHeight="1">
      <c r="A21" s="18">
        <f>Spielplan!$B41</f>
        <v>19</v>
      </c>
      <c r="B21" s="18" t="str">
        <f>Spielplan!$F41</f>
        <v>M13</v>
      </c>
      <c r="C21" s="19" t="s">
        <v>13</v>
      </c>
      <c r="D21" s="20" t="str">
        <f>Spielplan!$H41</f>
        <v>M15</v>
      </c>
      <c r="E21" s="15">
        <f>IF(Spielplan!$I41="","",Spielplan!$I41)</f>
      </c>
      <c r="F21" s="15" t="s">
        <v>14</v>
      </c>
      <c r="G21" s="15">
        <f>IF(Spielplan!$K41="","",Spielplan!$K41)</f>
      </c>
      <c r="H21" s="59">
        <f t="shared" si="0"/>
      </c>
      <c r="I21" s="59">
        <f t="shared" si="1"/>
      </c>
      <c r="K21" s="94"/>
      <c r="L21" s="19"/>
      <c r="M21" s="19"/>
      <c r="N21" s="15"/>
      <c r="O21" s="15"/>
      <c r="P21" s="15"/>
      <c r="Q21" s="15"/>
    </row>
    <row r="22" spans="1:24" ht="12.75" customHeight="1">
      <c r="A22" s="18">
        <f>Spielplan!$B42</f>
        <v>20</v>
      </c>
      <c r="B22" s="18" t="str">
        <f>Spielplan!$F42</f>
        <v>M14</v>
      </c>
      <c r="C22" s="19" t="s">
        <v>13</v>
      </c>
      <c r="D22" s="20" t="str">
        <f>Spielplan!$H42</f>
        <v>M16</v>
      </c>
      <c r="E22" s="15">
        <f>IF(Spielplan!$I42="","",Spielplan!$I42)</f>
      </c>
      <c r="F22" s="15" t="s">
        <v>14</v>
      </c>
      <c r="G22" s="15">
        <f>IF(Spielplan!$K42="","",Spielplan!$K42)</f>
      </c>
      <c r="H22" s="59">
        <f t="shared" si="0"/>
      </c>
      <c r="I22" s="59">
        <f t="shared" si="1"/>
      </c>
      <c r="K22" s="164" t="s">
        <v>63</v>
      </c>
      <c r="L22" s="164" t="s">
        <v>35</v>
      </c>
      <c r="M22" s="164" t="s">
        <v>1</v>
      </c>
      <c r="N22" s="164" t="s">
        <v>2</v>
      </c>
      <c r="O22" s="164"/>
      <c r="P22" s="164"/>
      <c r="Q22" s="164" t="s">
        <v>36</v>
      </c>
      <c r="W22" s="167" t="s">
        <v>83</v>
      </c>
      <c r="X22" s="22"/>
    </row>
    <row r="23" spans="1:24" ht="12.75" customHeight="1">
      <c r="A23" s="18">
        <f>Spielplan!$B43</f>
        <v>21</v>
      </c>
      <c r="B23" s="18" t="str">
        <f>Spielplan!$F43</f>
        <v>M17</v>
      </c>
      <c r="C23" s="19" t="s">
        <v>13</v>
      </c>
      <c r="D23" s="20" t="str">
        <f>Spielplan!$H43</f>
        <v>M19</v>
      </c>
      <c r="E23" s="15">
        <f>IF(Spielplan!$I43="","",Spielplan!$I43)</f>
      </c>
      <c r="F23" s="15" t="s">
        <v>14</v>
      </c>
      <c r="G23" s="15">
        <f>IF(Spielplan!$K43="","",Spielplan!$K43)</f>
      </c>
      <c r="H23" s="59">
        <f t="shared" si="0"/>
      </c>
      <c r="I23" s="59">
        <f t="shared" si="1"/>
      </c>
      <c r="K23" s="165"/>
      <c r="L23" s="164"/>
      <c r="M23" s="164"/>
      <c r="N23" s="164"/>
      <c r="O23" s="164"/>
      <c r="P23" s="164"/>
      <c r="Q23" s="164"/>
      <c r="W23" s="167"/>
      <c r="X23" s="22"/>
    </row>
    <row r="24" spans="1:24" ht="12.75" customHeight="1">
      <c r="A24" s="18">
        <f>Spielplan!$B44</f>
        <v>22</v>
      </c>
      <c r="B24" s="18" t="str">
        <f>Spielplan!$F44</f>
        <v>M18</v>
      </c>
      <c r="C24" s="19" t="s">
        <v>13</v>
      </c>
      <c r="D24" s="20" t="str">
        <f>Spielplan!$H44</f>
        <v>M20</v>
      </c>
      <c r="E24" s="15">
        <f>IF(Spielplan!$I44="","",Spielplan!$I44)</f>
      </c>
      <c r="F24" s="15" t="s">
        <v>14</v>
      </c>
      <c r="G24" s="15">
        <f>IF(Spielplan!$K44="","",Spielplan!$K44)</f>
      </c>
      <c r="H24" s="59">
        <f t="shared" si="0"/>
      </c>
      <c r="I24" s="59">
        <f t="shared" si="1"/>
      </c>
      <c r="K24" s="3" t="str">
        <f>Vorgaben!B7</f>
        <v>M13</v>
      </c>
      <c r="L24" s="19">
        <f>SUM(S24:U24)</f>
        <v>0</v>
      </c>
      <c r="M24" s="19">
        <f>SUM(H9,H21,H33)</f>
        <v>0</v>
      </c>
      <c r="N24" s="15">
        <f>SUM(E9,E21,E33)</f>
        <v>0</v>
      </c>
      <c r="O24" s="15" t="s">
        <v>14</v>
      </c>
      <c r="P24" s="15">
        <f>SUM(G9,G21,G33)</f>
        <v>0</v>
      </c>
      <c r="Q24" s="15">
        <f>N24-P24</f>
        <v>0</v>
      </c>
      <c r="R24" s="23"/>
      <c r="S24" s="11">
        <f>IF(OR(E9="",G9=""),0,1)</f>
        <v>0</v>
      </c>
      <c r="T24" s="11">
        <f>IF(OR(E21="",G21=""),0,1)</f>
        <v>0</v>
      </c>
      <c r="U24" s="11">
        <f>IF(OR(E33="",G33=""),0,1)</f>
        <v>0</v>
      </c>
      <c r="W24" s="11">
        <f>SUM(L24:L27)/2</f>
        <v>0</v>
      </c>
      <c r="X24" s="24"/>
    </row>
    <row r="25" spans="1:24" ht="12.75" customHeight="1">
      <c r="A25" s="18">
        <f>Spielplan!$B45</f>
        <v>23</v>
      </c>
      <c r="B25" s="18" t="str">
        <f>Spielplan!$F45</f>
        <v>M21</v>
      </c>
      <c r="C25" s="19" t="s">
        <v>13</v>
      </c>
      <c r="D25" s="20" t="str">
        <f>Spielplan!$H45</f>
        <v>M23</v>
      </c>
      <c r="E25" s="15">
        <f>IF(Spielplan!$I45="","",Spielplan!$I45)</f>
      </c>
      <c r="F25" s="15" t="s">
        <v>14</v>
      </c>
      <c r="G25" s="15">
        <f>IF(Spielplan!$K45="","",Spielplan!$K45)</f>
      </c>
      <c r="H25" s="59">
        <f t="shared" si="0"/>
      </c>
      <c r="I25" s="59">
        <f t="shared" si="1"/>
      </c>
      <c r="K25" s="3" t="str">
        <f>Vorgaben!B8</f>
        <v>M14</v>
      </c>
      <c r="L25" s="19">
        <f>SUM(S25:U25)</f>
        <v>0</v>
      </c>
      <c r="M25" s="19">
        <f>SUM(I9,H22,I34)</f>
        <v>0</v>
      </c>
      <c r="N25" s="15">
        <f>SUM(G9,E22,G34)</f>
        <v>0</v>
      </c>
      <c r="O25" s="15" t="s">
        <v>14</v>
      </c>
      <c r="P25" s="15">
        <f>SUM(E9,G22,E34)</f>
        <v>0</v>
      </c>
      <c r="Q25" s="15">
        <f>N25-P25</f>
        <v>0</v>
      </c>
      <c r="R25" s="25"/>
      <c r="S25" s="11">
        <f>IF(OR(E9="",G9=""),0,1)</f>
        <v>0</v>
      </c>
      <c r="T25" s="11">
        <f>IF(OR(E22="",G22=""),0,1)</f>
        <v>0</v>
      </c>
      <c r="U25" s="11">
        <f>IF(OR(E34="",G34=""),0,1)</f>
        <v>0</v>
      </c>
      <c r="W25" s="25"/>
      <c r="X25" s="25"/>
    </row>
    <row r="26" spans="1:21" ht="12.75" customHeight="1">
      <c r="A26" s="18">
        <f>Spielplan!$B46</f>
        <v>24</v>
      </c>
      <c r="B26" s="18" t="str">
        <f>Spielplan!$F46</f>
        <v>M24</v>
      </c>
      <c r="C26" s="19" t="s">
        <v>13</v>
      </c>
      <c r="D26" s="20" t="str">
        <f>Spielplan!$H46</f>
        <v>M22</v>
      </c>
      <c r="E26" s="15">
        <f>IF(Spielplan!$I46="","",Spielplan!$I46)</f>
      </c>
      <c r="F26" s="15" t="s">
        <v>14</v>
      </c>
      <c r="G26" s="15">
        <f>IF(Spielplan!$K46="","",Spielplan!$K46)</f>
      </c>
      <c r="H26" s="59">
        <f t="shared" si="0"/>
      </c>
      <c r="I26" s="59">
        <f t="shared" si="1"/>
      </c>
      <c r="J26" s="26"/>
      <c r="K26" s="3" t="str">
        <f>Vorgaben!B9</f>
        <v>M15</v>
      </c>
      <c r="L26" s="19">
        <f>SUM(S26:U26)</f>
        <v>0</v>
      </c>
      <c r="M26" s="19">
        <f>SUM(H10,I21,H34)</f>
        <v>0</v>
      </c>
      <c r="N26" s="15">
        <f>SUM(E10,G21,E34)</f>
        <v>0</v>
      </c>
      <c r="O26" s="15" t="s">
        <v>14</v>
      </c>
      <c r="P26" s="15">
        <f>SUM(G10,E21,G34)</f>
        <v>0</v>
      </c>
      <c r="Q26" s="15">
        <f>N26-P26</f>
        <v>0</v>
      </c>
      <c r="S26" s="11">
        <f>IF(OR(E10="",G10=""),0,1)</f>
        <v>0</v>
      </c>
      <c r="T26" s="11">
        <f>IF(OR(E21="",G21=""),0,1)</f>
        <v>0</v>
      </c>
      <c r="U26" s="11">
        <f>IF(OR(E34="",G34=""),0,1)</f>
        <v>0</v>
      </c>
    </row>
    <row r="27" spans="1:21" ht="12.75" customHeight="1">
      <c r="A27" s="18">
        <f>Spielplan!$B47</f>
        <v>25</v>
      </c>
      <c r="B27" s="18" t="str">
        <f>Spielplan!$F47</f>
        <v>M02</v>
      </c>
      <c r="C27" s="19" t="s">
        <v>13</v>
      </c>
      <c r="D27" s="20" t="str">
        <f>Spielplan!$H47</f>
        <v>M04</v>
      </c>
      <c r="E27" s="15">
        <f>IF(Spielplan!$I47="","",Spielplan!$I47)</f>
      </c>
      <c r="F27" s="15" t="s">
        <v>14</v>
      </c>
      <c r="G27" s="15">
        <f>IF(Spielplan!$K47="","",Spielplan!$K47)</f>
      </c>
      <c r="H27" s="59">
        <f t="shared" si="0"/>
      </c>
      <c r="I27" s="59">
        <f t="shared" si="1"/>
      </c>
      <c r="K27" s="3" t="str">
        <f>Vorgaben!B10</f>
        <v>M16</v>
      </c>
      <c r="L27" s="19">
        <f>SUM(S27:U27)</f>
        <v>0</v>
      </c>
      <c r="M27" s="19">
        <f>SUM(I10,I22,I33)</f>
        <v>0</v>
      </c>
      <c r="N27" s="15">
        <f>SUM(G10,G22,G33)</f>
        <v>0</v>
      </c>
      <c r="O27" s="15" t="s">
        <v>14</v>
      </c>
      <c r="P27" s="15">
        <f>SUM(E10,E22,E33)</f>
        <v>0</v>
      </c>
      <c r="Q27" s="15">
        <f>N27-P27</f>
        <v>0</v>
      </c>
      <c r="S27" s="11">
        <f>IF(OR(E10="",G10=""),0,1)</f>
        <v>0</v>
      </c>
      <c r="T27" s="11">
        <f>IF(OR(E22="",G22=""),0,1)</f>
        <v>0</v>
      </c>
      <c r="U27" s="11">
        <f>IF(OR(E33="",G33=""),0,1)</f>
        <v>0</v>
      </c>
    </row>
    <row r="28" spans="1:17" ht="12.75" customHeight="1">
      <c r="A28" s="18">
        <f>Spielplan!$B48</f>
        <v>26</v>
      </c>
      <c r="B28" s="18" t="str">
        <f>Spielplan!$F48</f>
        <v>M03</v>
      </c>
      <c r="C28" s="19" t="s">
        <v>13</v>
      </c>
      <c r="D28" s="20" t="str">
        <f>Spielplan!$H48</f>
        <v>M01</v>
      </c>
      <c r="E28" s="15">
        <f>IF(Spielplan!$I48="","",Spielplan!$I48)</f>
      </c>
      <c r="F28" s="15" t="s">
        <v>14</v>
      </c>
      <c r="G28" s="15">
        <f>IF(Spielplan!$K48="","",Spielplan!$K48)</f>
      </c>
      <c r="H28" s="59">
        <f t="shared" si="0"/>
      </c>
      <c r="I28" s="59">
        <f t="shared" si="1"/>
      </c>
      <c r="K28" s="94"/>
      <c r="L28" s="19"/>
      <c r="M28" s="19"/>
      <c r="N28" s="15"/>
      <c r="O28" s="15"/>
      <c r="P28" s="15"/>
      <c r="Q28" s="15"/>
    </row>
    <row r="29" spans="1:23" ht="12.75" customHeight="1">
      <c r="A29" s="18">
        <f>Spielplan!$B49</f>
        <v>27</v>
      </c>
      <c r="B29" s="18" t="str">
        <f>Spielplan!$F49</f>
        <v>M07</v>
      </c>
      <c r="C29" s="19" t="s">
        <v>13</v>
      </c>
      <c r="D29" s="20" t="str">
        <f>Spielplan!$H49</f>
        <v>M06</v>
      </c>
      <c r="E29" s="15">
        <f>IF(Spielplan!$I49="","",Spielplan!$I49)</f>
      </c>
      <c r="F29" s="15" t="s">
        <v>14</v>
      </c>
      <c r="G29" s="15">
        <f>IF(Spielplan!$K49="","",Spielplan!$K49)</f>
      </c>
      <c r="H29" s="59">
        <f t="shared" si="0"/>
      </c>
      <c r="I29" s="59">
        <f t="shared" si="1"/>
      </c>
      <c r="K29" s="164" t="s">
        <v>64</v>
      </c>
      <c r="L29" s="164" t="s">
        <v>35</v>
      </c>
      <c r="M29" s="164" t="s">
        <v>1</v>
      </c>
      <c r="N29" s="164" t="s">
        <v>2</v>
      </c>
      <c r="O29" s="164"/>
      <c r="P29" s="164"/>
      <c r="Q29" s="164" t="s">
        <v>36</v>
      </c>
      <c r="W29" s="167" t="s">
        <v>83</v>
      </c>
    </row>
    <row r="30" spans="1:23" ht="12.75" customHeight="1">
      <c r="A30" s="18">
        <f>Spielplan!$B50</f>
        <v>28</v>
      </c>
      <c r="B30" s="18" t="str">
        <f>Spielplan!$F50</f>
        <v>M08</v>
      </c>
      <c r="C30" s="19" t="s">
        <v>13</v>
      </c>
      <c r="D30" s="20" t="str">
        <f>Spielplan!$H50</f>
        <v>M05</v>
      </c>
      <c r="E30" s="15">
        <f>IF(Spielplan!$I50="","",Spielplan!$I50)</f>
      </c>
      <c r="F30" s="15" t="s">
        <v>14</v>
      </c>
      <c r="G30" s="15">
        <f>IF(Spielplan!$K50="","",Spielplan!$K50)</f>
      </c>
      <c r="H30" s="59">
        <f t="shared" si="0"/>
      </c>
      <c r="I30" s="59">
        <f t="shared" si="1"/>
      </c>
      <c r="K30" s="165"/>
      <c r="L30" s="164"/>
      <c r="M30" s="164"/>
      <c r="N30" s="164"/>
      <c r="O30" s="164"/>
      <c r="P30" s="164"/>
      <c r="Q30" s="164"/>
      <c r="W30" s="167"/>
    </row>
    <row r="31" spans="1:23" ht="12.75" customHeight="1">
      <c r="A31" s="18">
        <f>Spielplan!$B51</f>
        <v>29</v>
      </c>
      <c r="B31" s="18" t="str">
        <f>Spielplan!$F51</f>
        <v>M09</v>
      </c>
      <c r="C31" s="19" t="s">
        <v>13</v>
      </c>
      <c r="D31" s="20" t="str">
        <f>Spielplan!$H51</f>
        <v>M11</v>
      </c>
      <c r="E31" s="15">
        <f>IF(Spielplan!$I51="","",Spielplan!$I51)</f>
      </c>
      <c r="F31" s="15" t="s">
        <v>14</v>
      </c>
      <c r="G31" s="15">
        <f>IF(Spielplan!$K51="","",Spielplan!$K51)</f>
      </c>
      <c r="H31" s="59">
        <f t="shared" si="0"/>
      </c>
      <c r="I31" s="59">
        <f t="shared" si="1"/>
      </c>
      <c r="K31" s="3" t="str">
        <f>Vorgaben!A12</f>
        <v>M17</v>
      </c>
      <c r="L31" s="19">
        <f>SUM(S31:U31)</f>
        <v>0</v>
      </c>
      <c r="M31" s="19">
        <f>SUM(H11,H23,H35)</f>
        <v>0</v>
      </c>
      <c r="N31" s="15">
        <f>SUM(E11,E23,E35)</f>
        <v>0</v>
      </c>
      <c r="O31" s="15" t="s">
        <v>14</v>
      </c>
      <c r="P31" s="15">
        <f>SUM(G11,G23,G35)</f>
        <v>0</v>
      </c>
      <c r="Q31" s="15">
        <f>N31-P31</f>
        <v>0</v>
      </c>
      <c r="R31" s="23"/>
      <c r="S31" s="11">
        <f>IF(OR(E11="",G11=""),0,1)</f>
        <v>0</v>
      </c>
      <c r="T31" s="11">
        <f>IF(OR(E23="",G23=""),0,1)</f>
        <v>0</v>
      </c>
      <c r="U31" s="11">
        <f>IF(OR(E35="",G35=""),0,1)</f>
        <v>0</v>
      </c>
      <c r="W31" s="11">
        <f>SUM(L31:L34)/2</f>
        <v>0</v>
      </c>
    </row>
    <row r="32" spans="1:21" ht="12.75" customHeight="1">
      <c r="A32" s="18">
        <f>Spielplan!$B52</f>
        <v>30</v>
      </c>
      <c r="B32" s="18" t="str">
        <f>Spielplan!$F52</f>
        <v>M10</v>
      </c>
      <c r="C32" s="19" t="s">
        <v>13</v>
      </c>
      <c r="D32" s="20" t="str">
        <f>Spielplan!$H52</f>
        <v>M12</v>
      </c>
      <c r="E32" s="15">
        <f>IF(Spielplan!$I52="","",Spielplan!$I52)</f>
      </c>
      <c r="F32" s="15" t="s">
        <v>14</v>
      </c>
      <c r="G32" s="15">
        <f>IF(Spielplan!$K52="","",Spielplan!$K52)</f>
      </c>
      <c r="H32" s="59">
        <f t="shared" si="0"/>
      </c>
      <c r="I32" s="59">
        <f t="shared" si="1"/>
      </c>
      <c r="K32" s="3" t="str">
        <f>Vorgaben!A13</f>
        <v>M18</v>
      </c>
      <c r="L32" s="19">
        <f>SUM(S32:U32)</f>
        <v>0</v>
      </c>
      <c r="M32" s="19">
        <f>SUM(I11,H24,H36)</f>
        <v>0</v>
      </c>
      <c r="N32" s="15">
        <f>SUM(G11,E24,E36)</f>
        <v>0</v>
      </c>
      <c r="O32" s="15" t="s">
        <v>14</v>
      </c>
      <c r="P32" s="15">
        <f>SUM(E11,G24,G36)</f>
        <v>0</v>
      </c>
      <c r="Q32" s="15">
        <f>N32-P32</f>
        <v>0</v>
      </c>
      <c r="R32" s="25"/>
      <c r="S32" s="11">
        <f>IF(OR(E11="",G11=""),0,1)</f>
        <v>0</v>
      </c>
      <c r="T32" s="11">
        <f>IF(OR(E24="",G24=""),0,1)</f>
        <v>0</v>
      </c>
      <c r="U32" s="11">
        <f>IF(OR(E36="",G36=""),0,1)</f>
        <v>0</v>
      </c>
    </row>
    <row r="33" spans="1:21" ht="12.75" customHeight="1">
      <c r="A33" s="18">
        <f>Spielplan!$B53</f>
        <v>31</v>
      </c>
      <c r="B33" s="18" t="str">
        <f>Spielplan!$F53</f>
        <v>M13</v>
      </c>
      <c r="C33" s="19" t="s">
        <v>13</v>
      </c>
      <c r="D33" s="20" t="str">
        <f>Spielplan!$H53</f>
        <v>M16</v>
      </c>
      <c r="E33" s="15">
        <f>IF(Spielplan!$I53="","",Spielplan!$I53)</f>
      </c>
      <c r="F33" s="15" t="s">
        <v>14</v>
      </c>
      <c r="G33" s="15">
        <f>IF(Spielplan!$K53="","",Spielplan!$K53)</f>
      </c>
      <c r="H33" s="59">
        <f t="shared" si="0"/>
      </c>
      <c r="I33" s="59">
        <f t="shared" si="1"/>
      </c>
      <c r="J33" s="26"/>
      <c r="K33" s="3" t="str">
        <f>Vorgaben!A14</f>
        <v>M19</v>
      </c>
      <c r="L33" s="19">
        <f>SUM(S33:U33)</f>
        <v>0</v>
      </c>
      <c r="M33" s="19">
        <f>SUM(H12,I23,I36)</f>
        <v>0</v>
      </c>
      <c r="N33" s="15">
        <f>SUM(E12,G23,G36)</f>
        <v>0</v>
      </c>
      <c r="O33" s="15" t="s">
        <v>14</v>
      </c>
      <c r="P33" s="15">
        <f>SUM(G12,E23,E36)</f>
        <v>0</v>
      </c>
      <c r="Q33" s="15">
        <f>N33-P33</f>
        <v>0</v>
      </c>
      <c r="S33" s="11">
        <f>IF(OR(E12="",G12=""),0,1)</f>
        <v>0</v>
      </c>
      <c r="T33" s="11">
        <f>IF(OR(E23="",G23=""),0,1)</f>
        <v>0</v>
      </c>
      <c r="U33" s="11">
        <f>IF(OR(E36="",G36=""),0,1)</f>
        <v>0</v>
      </c>
    </row>
    <row r="34" spans="1:21" ht="12.75" customHeight="1">
      <c r="A34" s="18">
        <f>Spielplan!$B54</f>
        <v>32</v>
      </c>
      <c r="B34" s="18" t="str">
        <f>Spielplan!$F54</f>
        <v>M15</v>
      </c>
      <c r="C34" s="19" t="s">
        <v>13</v>
      </c>
      <c r="D34" s="20" t="str">
        <f>Spielplan!$H54</f>
        <v>M14</v>
      </c>
      <c r="E34" s="15">
        <f>IF(Spielplan!$I54="","",Spielplan!$I54)</f>
      </c>
      <c r="F34" s="15" t="s">
        <v>14</v>
      </c>
      <c r="G34" s="15">
        <f>IF(Spielplan!$K54="","",Spielplan!$K54)</f>
      </c>
      <c r="H34" s="59">
        <f t="shared" si="0"/>
      </c>
      <c r="I34" s="59">
        <f t="shared" si="1"/>
      </c>
      <c r="K34" s="3" t="str">
        <f>Vorgaben!A15</f>
        <v>M20</v>
      </c>
      <c r="L34" s="19">
        <f>SUM(S34:U34)</f>
        <v>0</v>
      </c>
      <c r="M34" s="19">
        <f>SUM(I12,I24,I35)</f>
        <v>0</v>
      </c>
      <c r="N34" s="15">
        <f>SUM(G12,G24,G35)</f>
        <v>0</v>
      </c>
      <c r="O34" s="15" t="s">
        <v>14</v>
      </c>
      <c r="P34" s="15">
        <f>SUM(E12,E24,E35)</f>
        <v>0</v>
      </c>
      <c r="Q34" s="15">
        <f>N34-P34</f>
        <v>0</v>
      </c>
      <c r="S34" s="11">
        <f>IF(OR(E12="",G12=""),0,1)</f>
        <v>0</v>
      </c>
      <c r="T34" s="11">
        <f>IF(OR(E24="",G24=""),0,1)</f>
        <v>0</v>
      </c>
      <c r="U34" s="11">
        <f>IF(OR(E35="",G35=""),0,1)</f>
        <v>0</v>
      </c>
    </row>
    <row r="35" spans="1:17" ht="12.75" customHeight="1">
      <c r="A35" s="18">
        <f>Spielplan!$B55</f>
        <v>33</v>
      </c>
      <c r="B35" s="18" t="str">
        <f>Spielplan!$F55</f>
        <v>M17</v>
      </c>
      <c r="C35" s="19" t="s">
        <v>13</v>
      </c>
      <c r="D35" s="20" t="str">
        <f>Spielplan!$H55</f>
        <v>M20</v>
      </c>
      <c r="E35" s="15">
        <f>IF(Spielplan!$I55="","",Spielplan!$I55)</f>
      </c>
      <c r="F35" s="15" t="s">
        <v>14</v>
      </c>
      <c r="G35" s="15">
        <f>IF(Spielplan!$K55="","",Spielplan!$K55)</f>
      </c>
      <c r="H35" s="59">
        <f t="shared" si="0"/>
      </c>
      <c r="I35" s="59">
        <f t="shared" si="1"/>
      </c>
      <c r="K35" s="94"/>
      <c r="L35" s="19"/>
      <c r="M35" s="19"/>
      <c r="N35" s="15"/>
      <c r="O35" s="15"/>
      <c r="P35" s="15"/>
      <c r="Q35" s="15"/>
    </row>
    <row r="36" spans="1:23" ht="12.75" customHeight="1">
      <c r="A36" s="18">
        <f>Spielplan!$B56</f>
        <v>34</v>
      </c>
      <c r="B36" s="18" t="str">
        <f>Spielplan!$F56</f>
        <v>M18</v>
      </c>
      <c r="C36" s="19" t="s">
        <v>13</v>
      </c>
      <c r="D36" s="20" t="str">
        <f>Spielplan!$H56</f>
        <v>M19</v>
      </c>
      <c r="E36" s="15">
        <f>IF(Spielplan!$I56="","",Spielplan!$I56)</f>
      </c>
      <c r="F36" s="15" t="s">
        <v>14</v>
      </c>
      <c r="G36" s="15">
        <f>IF(Spielplan!$K56="","",Spielplan!$K56)</f>
      </c>
      <c r="H36" s="59">
        <f t="shared" si="0"/>
      </c>
      <c r="I36" s="59">
        <f t="shared" si="1"/>
      </c>
      <c r="K36" s="164" t="s">
        <v>65</v>
      </c>
      <c r="L36" s="164" t="s">
        <v>35</v>
      </c>
      <c r="M36" s="164" t="s">
        <v>1</v>
      </c>
      <c r="N36" s="164" t="s">
        <v>2</v>
      </c>
      <c r="O36" s="164"/>
      <c r="P36" s="164"/>
      <c r="Q36" s="164" t="s">
        <v>36</v>
      </c>
      <c r="W36" s="167" t="s">
        <v>83</v>
      </c>
    </row>
    <row r="37" spans="1:23" ht="12.75" customHeight="1">
      <c r="A37" s="18">
        <f>Spielplan!$B57</f>
        <v>35</v>
      </c>
      <c r="B37" s="18" t="str">
        <f>Spielplan!$F57</f>
        <v>M21</v>
      </c>
      <c r="C37" s="19" t="s">
        <v>13</v>
      </c>
      <c r="D37" s="20" t="str">
        <f>Spielplan!$H57</f>
        <v>M24</v>
      </c>
      <c r="E37" s="15">
        <f>IF(Spielplan!$I57="","",Spielplan!$I57)</f>
      </c>
      <c r="F37" s="15" t="s">
        <v>14</v>
      </c>
      <c r="G37" s="15">
        <f>IF(Spielplan!$K57="","",Spielplan!$K57)</f>
      </c>
      <c r="H37" s="59">
        <f>IF(OR($E37="",$G37=""),"",IF(E37&gt;G37,3,IF(E37=G37,1,0)))</f>
      </c>
      <c r="I37" s="59">
        <f>IF(OR($E37="",$G37=""),"",IF(G37&gt;E37,3,IF(E37=G37,1,0)))</f>
      </c>
      <c r="K37" s="165"/>
      <c r="L37" s="164"/>
      <c r="M37" s="164"/>
      <c r="N37" s="164"/>
      <c r="O37" s="164"/>
      <c r="P37" s="164"/>
      <c r="Q37" s="164"/>
      <c r="W37" s="167"/>
    </row>
    <row r="38" spans="1:23" ht="12.75" customHeight="1">
      <c r="A38" s="18">
        <f>Spielplan!$B58</f>
        <v>36</v>
      </c>
      <c r="B38" s="18" t="str">
        <f>Spielplan!$F58</f>
        <v>M23</v>
      </c>
      <c r="C38" s="19" t="s">
        <v>13</v>
      </c>
      <c r="D38" s="20" t="str">
        <f>Spielplan!$H58</f>
        <v>M22</v>
      </c>
      <c r="E38" s="15">
        <f>IF(Spielplan!$I58="","",Spielplan!$I58)</f>
      </c>
      <c r="F38" s="15" t="s">
        <v>14</v>
      </c>
      <c r="G38" s="15">
        <f>IF(Spielplan!$K58="","",Spielplan!$K58)</f>
      </c>
      <c r="H38" s="59">
        <f>IF(OR($E38="",$G38=""),"",IF(E38&gt;G38,3,IF(E38=G38,1,0)))</f>
      </c>
      <c r="I38" s="59">
        <f>IF(OR($E38="",$G38=""),"",IF(G38&gt;E38,3,IF(E38=G38,1,0)))</f>
      </c>
      <c r="K38" s="3" t="str">
        <f>Vorgaben!B12</f>
        <v>M21</v>
      </c>
      <c r="L38" s="19">
        <f>SUM(S38:U38)</f>
        <v>0</v>
      </c>
      <c r="M38" s="19">
        <f>SUM(H13,H25,H37)</f>
        <v>0</v>
      </c>
      <c r="N38" s="15">
        <f>SUM(E13,E25,E37)</f>
        <v>0</v>
      </c>
      <c r="O38" s="15" t="s">
        <v>14</v>
      </c>
      <c r="P38" s="15">
        <f>SUM(G13,G25,G37)</f>
        <v>0</v>
      </c>
      <c r="Q38" s="15">
        <f>N38-P38</f>
        <v>0</v>
      </c>
      <c r="R38" s="23"/>
      <c r="S38" s="11">
        <f>IF(OR(E13="",G13=""),0,1)</f>
        <v>0</v>
      </c>
      <c r="T38" s="11">
        <f>IF(OR(E25="",G25=""),0,1)</f>
        <v>0</v>
      </c>
      <c r="U38" s="11">
        <f>IF(OR(E37="",G37=""),0,1)</f>
        <v>0</v>
      </c>
      <c r="W38" s="11">
        <f>SUM(L38:L41)/2</f>
        <v>0</v>
      </c>
    </row>
    <row r="39" spans="1:21" ht="12.75">
      <c r="A39" s="18"/>
      <c r="B39" s="18"/>
      <c r="K39" s="3" t="str">
        <f>Vorgaben!B13</f>
        <v>M22</v>
      </c>
      <c r="L39" s="19">
        <f>SUM(S39:U39)</f>
        <v>0</v>
      </c>
      <c r="M39" s="19">
        <f>SUM(I13,I26,I38)</f>
        <v>0</v>
      </c>
      <c r="N39" s="15">
        <f>SUM(G13,G26,G38)</f>
        <v>0</v>
      </c>
      <c r="O39" s="15" t="s">
        <v>14</v>
      </c>
      <c r="P39" s="15">
        <f>SUM(E13,E26,E38)</f>
        <v>0</v>
      </c>
      <c r="Q39" s="15">
        <f>N39-P39</f>
        <v>0</v>
      </c>
      <c r="R39" s="25"/>
      <c r="S39" s="11">
        <f>IF(OR(E13="",G13=""),0,1)</f>
        <v>0</v>
      </c>
      <c r="T39" s="11">
        <f>IF(OR(E26="",G26=""),0,1)</f>
        <v>0</v>
      </c>
      <c r="U39" s="11">
        <f>IF(OR(E38="",G38=""),0,1)</f>
        <v>0</v>
      </c>
    </row>
    <row r="40" spans="1:21" ht="12.75">
      <c r="A40" s="18"/>
      <c r="B40" s="18"/>
      <c r="K40" s="3" t="str">
        <f>Vorgaben!B14</f>
        <v>M23</v>
      </c>
      <c r="L40" s="19">
        <f>SUM(S40:U40)</f>
        <v>0</v>
      </c>
      <c r="M40" s="19">
        <f>SUM(H14,I25,H38)</f>
        <v>0</v>
      </c>
      <c r="N40" s="15">
        <f>SUM(E14,G25,E38)</f>
        <v>0</v>
      </c>
      <c r="O40" s="15" t="s">
        <v>14</v>
      </c>
      <c r="P40" s="15">
        <f>SUM(G14,E25,G38)</f>
        <v>0</v>
      </c>
      <c r="Q40" s="15">
        <f>N40-P40</f>
        <v>0</v>
      </c>
      <c r="S40" s="11">
        <f>IF(OR(E14="",G14=""),0,1)</f>
        <v>0</v>
      </c>
      <c r="T40" s="11">
        <f>IF(OR(E25="",G25=""),0,1)</f>
        <v>0</v>
      </c>
      <c r="U40" s="11">
        <f>IF(OR(E38="",G38=""),0,1)</f>
        <v>0</v>
      </c>
    </row>
    <row r="41" spans="1:21" ht="12.75">
      <c r="A41" s="18"/>
      <c r="B41" s="18"/>
      <c r="K41" s="3" t="str">
        <f>Vorgaben!B15</f>
        <v>M24</v>
      </c>
      <c r="L41" s="19">
        <f>SUM(S41:U41)</f>
        <v>0</v>
      </c>
      <c r="M41" s="19">
        <f>SUM(I14,H26,I37)</f>
        <v>0</v>
      </c>
      <c r="N41" s="15">
        <f>SUM(G14,E26,G37)</f>
        <v>0</v>
      </c>
      <c r="O41" s="15" t="s">
        <v>14</v>
      </c>
      <c r="P41" s="15">
        <f>SUM(E14,G26,E37)</f>
        <v>0</v>
      </c>
      <c r="Q41" s="15">
        <f>N41-P41</f>
        <v>0</v>
      </c>
      <c r="S41" s="11">
        <f>IF(OR(E14="",G14=""),0,1)</f>
        <v>0</v>
      </c>
      <c r="T41" s="11">
        <f>IF(OR(E26="",G26=""),0,1)</f>
        <v>0</v>
      </c>
      <c r="U41" s="11">
        <f>IF(OR(E37="",G37=""),0,1)</f>
        <v>0</v>
      </c>
    </row>
    <row r="42" spans="1:17" ht="12.75">
      <c r="A42" s="18"/>
      <c r="B42" s="18"/>
      <c r="K42" s="94"/>
      <c r="L42" s="19"/>
      <c r="M42" s="19"/>
      <c r="N42" s="15"/>
      <c r="O42" s="15"/>
      <c r="P42" s="15"/>
      <c r="Q42" s="15"/>
    </row>
  </sheetData>
  <sheetProtection password="E760" sheet="1" objects="1" scenarios="1"/>
  <mergeCells count="32">
    <mergeCell ref="W8:W9"/>
    <mergeCell ref="W15:W16"/>
    <mergeCell ref="W22:W23"/>
    <mergeCell ref="W36:W37"/>
    <mergeCell ref="W29:W30"/>
    <mergeCell ref="Q8:Q9"/>
    <mergeCell ref="Q15:Q16"/>
    <mergeCell ref="Q36:Q37"/>
    <mergeCell ref="E2:G2"/>
    <mergeCell ref="N2:P2"/>
    <mergeCell ref="K8:K9"/>
    <mergeCell ref="L8:L9"/>
    <mergeCell ref="M8:M9"/>
    <mergeCell ref="N8:P9"/>
    <mergeCell ref="K15:K16"/>
    <mergeCell ref="L15:L16"/>
    <mergeCell ref="M15:M16"/>
    <mergeCell ref="N15:P16"/>
    <mergeCell ref="K22:K23"/>
    <mergeCell ref="K36:K37"/>
    <mergeCell ref="L36:L37"/>
    <mergeCell ref="M36:M37"/>
    <mergeCell ref="K29:K30"/>
    <mergeCell ref="N36:P37"/>
    <mergeCell ref="L22:L23"/>
    <mergeCell ref="M22:M23"/>
    <mergeCell ref="N22:P23"/>
    <mergeCell ref="Q22:Q23"/>
    <mergeCell ref="Q29:Q30"/>
    <mergeCell ref="L29:L30"/>
    <mergeCell ref="M29:M30"/>
    <mergeCell ref="N29:P30"/>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Wickenhäuser, Eugen</cp:lastModifiedBy>
  <cp:lastPrinted>2008-06-27T12:17:08Z</cp:lastPrinted>
  <dcterms:created xsi:type="dcterms:W3CDTF">1999-01-27T19:57:19Z</dcterms:created>
  <dcterms:modified xsi:type="dcterms:W3CDTF">2018-11-20T09:33:53Z</dcterms:modified>
  <cp:category/>
  <cp:version/>
  <cp:contentType/>
  <cp:contentStatus/>
</cp:coreProperties>
</file>