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showHorizontalScroll="0" showVerticalScroll="0" showSheetTabs="0" xWindow="240" yWindow="120" windowWidth="9120" windowHeight="4440" activeTab="2"/>
  </bookViews>
  <sheets>
    <sheet name="Info" sheetId="1" r:id="rId1"/>
    <sheet name="Rechnen" sheetId="2" r:id="rId2"/>
    <sheet name="Hauptmenue" sheetId="3" r:id="rId3"/>
    <sheet name="Vorgaben" sheetId="4" r:id="rId4"/>
    <sheet name="Spielplan" sheetId="5" r:id="rId5"/>
    <sheet name="Gruppen-Tabellen" sheetId="6" r:id="rId6"/>
  </sheets>
  <definedNames>
    <definedName name="_xlnm.Print_Area" localSheetId="5">'Gruppen-Tabellen'!$A$1:$I$25</definedName>
    <definedName name="_xlnm.Print_Area" localSheetId="4">'Spielplan'!$A$1:$K$66</definedName>
    <definedName name="_xlnm.Print_Area" localSheetId="3">'Vorgaben'!$A$1:$B$14</definedName>
    <definedName name="International">#REF!</definedName>
    <definedName name="Jazz">#REF!</definedName>
    <definedName name="Klassik">#REF!</definedName>
    <definedName name="MaxiCDs">#REF!</definedName>
    <definedName name="Sampler">#REF!</definedName>
  </definedNames>
  <calcPr fullCalcOnLoad="1"/>
</workbook>
</file>

<file path=xl/comments4.xml><?xml version="1.0" encoding="utf-8"?>
<comments xmlns="http://schemas.openxmlformats.org/spreadsheetml/2006/main">
  <authors>
    <author>Wickie</author>
  </authors>
  <commentList>
    <comment ref="C1" authorId="0">
      <text>
        <r>
          <rPr>
            <b/>
            <sz val="8"/>
            <rFont val="Tahoma"/>
            <family val="0"/>
          </rPr>
          <t>Wickie:</t>
        </r>
        <r>
          <rPr>
            <sz val="8"/>
            <rFont val="Tahoma"/>
            <family val="0"/>
          </rPr>
          <t xml:space="preserve">
Die Mannschaftsnamen bitte in die entsprechende Gruppe eintragen. Diese werden im Spielplan übernommen.
Ebenso die Vorgaben für Zeiten (Turnierbeginn, Spielzeit, Pausen etc.)</t>
        </r>
      </text>
    </comment>
    <comment ref="D3" authorId="0">
      <text>
        <r>
          <rPr>
            <b/>
            <sz val="8"/>
            <rFont val="Tahoma"/>
            <family val="0"/>
          </rPr>
          <t>Wickie:</t>
        </r>
        <r>
          <rPr>
            <sz val="8"/>
            <rFont val="Tahoma"/>
            <family val="0"/>
          </rPr>
          <t xml:space="preserve">
hier bitte die Spielzeit in hh:mm eintragen -wird dann im Zeitplan übernommen.</t>
        </r>
      </text>
    </comment>
    <comment ref="D5" authorId="0">
      <text>
        <r>
          <rPr>
            <b/>
            <sz val="8"/>
            <rFont val="Tahoma"/>
            <family val="0"/>
          </rPr>
          <t>Wickie:</t>
        </r>
        <r>
          <rPr>
            <sz val="8"/>
            <rFont val="Tahoma"/>
            <family val="0"/>
          </rPr>
          <t xml:space="preserve">
hier bitte die gewünschte Pause zwischen den Spielen eintragen
Format hh:mm
Vorgabe 1 Minute (00:01). Damit kann der Zeitverlust -Mannschaften runter und auf das Spielfeld- ausgeglichen werden.</t>
        </r>
      </text>
    </comment>
    <comment ref="D7" authorId="0">
      <text>
        <r>
          <rPr>
            <b/>
            <sz val="8"/>
            <rFont val="Tahoma"/>
            <family val="0"/>
          </rPr>
          <t>Wickie:</t>
        </r>
        <r>
          <rPr>
            <sz val="8"/>
            <rFont val="Tahoma"/>
            <family val="0"/>
          </rPr>
          <t xml:space="preserve">
hier bitte die gewünschte Pause nach dem letzten Gruppenspiel,
nach dem  Viertelfinale
und nach dem Halbfinale 
eintragen Format hh:mm
-5 Minuten sollten reichen-</t>
        </r>
      </text>
    </comment>
    <comment ref="D13" authorId="0">
      <text>
        <r>
          <rPr>
            <b/>
            <sz val="8"/>
            <rFont val="Tahoma"/>
            <family val="0"/>
          </rPr>
          <t>Wickie:</t>
        </r>
        <r>
          <rPr>
            <sz val="8"/>
            <rFont val="Tahoma"/>
            <family val="0"/>
          </rPr>
          <t xml:space="preserve">
hier Uhrzeit Beginn des 1. Spiels eintragen im Format hh:mm</t>
        </r>
      </text>
    </comment>
  </commentList>
</comments>
</file>

<file path=xl/comments6.xml><?xml version="1.0" encoding="utf-8"?>
<comments xmlns="http://schemas.openxmlformats.org/spreadsheetml/2006/main">
  <authors>
    <author>Eugen Wickenh?user</author>
  </authors>
  <commentList>
    <comment ref="A1" authorId="0">
      <text>
        <r>
          <rPr>
            <b/>
            <sz val="8"/>
            <rFont val="Tahoma"/>
            <family val="2"/>
          </rPr>
          <t>Eugen Wickenhäuser:</t>
        </r>
        <r>
          <rPr>
            <sz val="8"/>
            <rFont val="Tahoma"/>
            <family val="0"/>
          </rPr>
          <t xml:space="preserve">
</t>
        </r>
        <r>
          <rPr>
            <b/>
            <sz val="10"/>
            <rFont val="Tahoma"/>
            <family val="2"/>
          </rPr>
          <t xml:space="preserve">Gruppeneinteilung / Tabellen
</t>
        </r>
        <r>
          <rPr>
            <b/>
            <sz val="10"/>
            <color indexed="60"/>
            <rFont val="Tahoma"/>
            <family val="2"/>
          </rPr>
          <t>nur  1. Seite ausdrucken !</t>
        </r>
      </text>
    </comment>
  </commentList>
</comments>
</file>

<file path=xl/sharedStrings.xml><?xml version="1.0" encoding="utf-8"?>
<sst xmlns="http://schemas.openxmlformats.org/spreadsheetml/2006/main" count="322" uniqueCount="81">
  <si>
    <t>Gruppe A</t>
  </si>
  <si>
    <t>Pkte</t>
  </si>
  <si>
    <t>Tore</t>
  </si>
  <si>
    <t>Gruppe C</t>
  </si>
  <si>
    <t>Dauer:</t>
  </si>
  <si>
    <t>Pause:</t>
  </si>
  <si>
    <t>Gruppe B</t>
  </si>
  <si>
    <t>Gruppe D</t>
  </si>
  <si>
    <t>Zeit</t>
  </si>
  <si>
    <t>Spiel Nr.</t>
  </si>
  <si>
    <t>Ort</t>
  </si>
  <si>
    <t>Gruppe</t>
  </si>
  <si>
    <t>Vorrunde</t>
  </si>
  <si>
    <t>Ergebnis</t>
  </si>
  <si>
    <t>Platz 1</t>
  </si>
  <si>
    <t>Gr.A</t>
  </si>
  <si>
    <t>-</t>
  </si>
  <si>
    <t>:</t>
  </si>
  <si>
    <t>Platz 2</t>
  </si>
  <si>
    <t>Gr.B</t>
  </si>
  <si>
    <t>Gr.C</t>
  </si>
  <si>
    <t>Gr.D</t>
  </si>
  <si>
    <t>Viertelfinale</t>
  </si>
  <si>
    <t>Zweiter Gruppe A</t>
  </si>
  <si>
    <t>Erster Gruppe C</t>
  </si>
  <si>
    <t>Erster Gruppe B</t>
  </si>
  <si>
    <t>Zweiter Gruppe C</t>
  </si>
  <si>
    <t>Erster Gruppe A</t>
  </si>
  <si>
    <t>Zweiter Gruppe D</t>
  </si>
  <si>
    <t>Erster Gruppe D</t>
  </si>
  <si>
    <t>Zweiter Gruppe B</t>
  </si>
  <si>
    <t xml:space="preserve"> Halbfinale</t>
  </si>
  <si>
    <t>Spiel um den 3.Platz</t>
  </si>
  <si>
    <t>Finale</t>
  </si>
  <si>
    <t>Vorgaben</t>
  </si>
  <si>
    <t>Spielzeit</t>
  </si>
  <si>
    <t>hh:mm</t>
  </si>
  <si>
    <t>(zwischen den Spielen)</t>
  </si>
  <si>
    <t>(nach Vorrunde, nach Viertelfinale und nach Halbfinale)</t>
  </si>
  <si>
    <t>Turnier</t>
  </si>
  <si>
    <t>beginn:</t>
  </si>
  <si>
    <t>Spiel</t>
  </si>
  <si>
    <t>Mannschaft</t>
  </si>
  <si>
    <t>Punkte Mann-schaft Heim</t>
  </si>
  <si>
    <t>Punkte Mann-schaft Gast</t>
  </si>
  <si>
    <t>Spiele</t>
  </si>
  <si>
    <t>Diff.</t>
  </si>
  <si>
    <t>1. Spiel</t>
  </si>
  <si>
    <t>2. Spiel</t>
  </si>
  <si>
    <t>3. Spiel</t>
  </si>
  <si>
    <t>Summe aller Spiele Gruppe A</t>
  </si>
  <si>
    <t>Summe aller Spiele Gruppe B</t>
  </si>
  <si>
    <t>Hauptmenue</t>
  </si>
  <si>
    <t>Gruppeneinteilung - Tabellen</t>
  </si>
  <si>
    <t>Rang</t>
  </si>
  <si>
    <t>(Vorrunde)</t>
  </si>
  <si>
    <t>GruppeC</t>
  </si>
  <si>
    <t>Summe aller Spiele Gruppe C</t>
  </si>
  <si>
    <t>Summe aller Spiele Gruppe D</t>
  </si>
  <si>
    <t>M10</t>
  </si>
  <si>
    <t>M11</t>
  </si>
  <si>
    <t>M12</t>
  </si>
  <si>
    <t>M13</t>
  </si>
  <si>
    <t>M14</t>
  </si>
  <si>
    <t>M01</t>
  </si>
  <si>
    <t>M02</t>
  </si>
  <si>
    <t>M03</t>
  </si>
  <si>
    <t>M04</t>
  </si>
  <si>
    <t>M05</t>
  </si>
  <si>
    <t>M06</t>
  </si>
  <si>
    <t>M07</t>
  </si>
  <si>
    <t>M08</t>
  </si>
  <si>
    <t>M09</t>
  </si>
  <si>
    <t>Sieger Viertelfinale Spiel 21</t>
  </si>
  <si>
    <t>Sieger Viertelfinale Spiel 19</t>
  </si>
  <si>
    <t>Sieger Viertelfinale Spiel 22</t>
  </si>
  <si>
    <t>Sieger Viertelfinale Spiel  20</t>
  </si>
  <si>
    <t>Verlierer Halbfinale Spiel  23</t>
  </si>
  <si>
    <t>Verlierer Halbfinale Spiel 24</t>
  </si>
  <si>
    <t>Sieger Halbfinale Spiel 23</t>
  </si>
  <si>
    <t>Sieger Halbfinale Spiel 24</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</si>
</sst>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0000000000000000000000000"/>
    <numFmt numFmtId="173" formatCode="h:mm"/>
    <numFmt numFmtId="174" formatCode="&quot;Ja&quot;;&quot;Ja&quot;;&quot;Nein&quot;"/>
    <numFmt numFmtId="175" formatCode="&quot;Wahr&quot;;&quot;Wahr&quot;;&quot;Falsch&quot;"/>
    <numFmt numFmtId="176" formatCode="&quot;Ein&quot;;&quot;Ein&quot;;&quot;Aus&quot;"/>
    <numFmt numFmtId="177" formatCode="[hh]:mm"/>
    <numFmt numFmtId="178" formatCode="dddd\ dd/mmmm/yyyy"/>
    <numFmt numFmtId="179" formatCode="ddd\ dd/mm/yy"/>
    <numFmt numFmtId="180" formatCode="ddd\ dd/mm/yyyy"/>
    <numFmt numFmtId="181" formatCode="mmm\ yyyy"/>
    <numFmt numFmtId="182" formatCode="d/m"/>
    <numFmt numFmtId="183" formatCode="[hhh]&quot;/&quot;mm"/>
    <numFmt numFmtId="184" formatCode="h&quot;/&quot;mm"/>
    <numFmt numFmtId="185" formatCode="hh&quot;/&quot;mm"/>
    <numFmt numFmtId="186" formatCode="[h]&quot;/&quot;mm"/>
    <numFmt numFmtId="187" formatCode="mmmm\ yyyy"/>
    <numFmt numFmtId="188" formatCode="ddd"/>
    <numFmt numFmtId="189" formatCode="[h]&quot;:&quot;mm"/>
    <numFmt numFmtId="190" formatCode="[hh]&quot;:&quot;mm"/>
    <numFmt numFmtId="191" formatCode="dd/\ dddd"/>
    <numFmt numFmtId="192" formatCode="[hh]&quot;/&quot;mm"/>
    <numFmt numFmtId="193" formatCode="[h]:mm"/>
    <numFmt numFmtId="194" formatCode="dd/ddd"/>
    <numFmt numFmtId="195" formatCode="[h]/mm"/>
    <numFmt numFmtId="196" formatCode="dd/\ ddd"/>
    <numFmt numFmtId="197" formatCode="_-* #,##0.00\ \€\-;\-* #,##0.00\ \€\-;_-* &quot;-&quot;??\ _D_M_-;_-@_-"/>
    <numFmt numFmtId="198" formatCode="_-* #,##0.00\ \€;\-* #,##0.00\ \€;_-* &quot;-&quot;??\ \€;_-@_-"/>
    <numFmt numFmtId="199" formatCode="0.00\ \€"/>
    <numFmt numFmtId="200" formatCode="#,##0\ &quot;DM&quot;"/>
    <numFmt numFmtId="201" formatCode="#,##0.00\ &quot;€&quot;"/>
    <numFmt numFmtId="202" formatCode="\-#,##0.00\ &quot;€&quot;;[Red]\-#,##0.00\ &quot;€&quot;"/>
    <numFmt numFmtId="203" formatCode="\-\ #,##0.00\ &quot;€&quot;;[Red]\-#,##0.00\ &quot;€&quot;"/>
    <numFmt numFmtId="204" formatCode="mm"/>
  </numFmts>
  <fonts count="75">
    <font>
      <sz val="10"/>
      <name val="Arial"/>
      <family val="0"/>
    </font>
    <font>
      <b/>
      <sz val="10"/>
      <name val="Arial"/>
      <family val="0"/>
    </font>
    <font>
      <i/>
      <sz val="10"/>
      <name val="Arial"/>
      <family val="0"/>
    </font>
    <font>
      <b/>
      <i/>
      <sz val="10"/>
      <name val="Arial"/>
      <family val="0"/>
    </font>
    <font>
      <b/>
      <u val="single"/>
      <sz val="10"/>
      <name val="Arial"/>
      <family val="2"/>
    </font>
    <font>
      <b/>
      <u val="single"/>
      <sz val="8"/>
      <name val="Arial"/>
      <family val="2"/>
    </font>
    <font>
      <sz val="6"/>
      <name val="Small Fonts"/>
      <family val="2"/>
    </font>
    <font>
      <b/>
      <sz val="14"/>
      <name val="Arial"/>
      <family val="2"/>
    </font>
    <font>
      <b/>
      <sz val="8"/>
      <name val="Arial"/>
      <family val="2"/>
    </font>
    <font>
      <sz val="8"/>
      <name val="Arial"/>
      <family val="0"/>
    </font>
    <font>
      <sz val="8"/>
      <name val="Small Fonts"/>
      <family val="2"/>
    </font>
    <font>
      <b/>
      <sz val="8"/>
      <name val="Tahoma"/>
      <family val="0"/>
    </font>
    <font>
      <sz val="8"/>
      <name val="Tahoma"/>
      <family val="0"/>
    </font>
    <font>
      <b/>
      <u val="single"/>
      <sz val="16"/>
      <color indexed="53"/>
      <name val="Arial"/>
      <family val="2"/>
    </font>
    <font>
      <b/>
      <u val="single"/>
      <sz val="16"/>
      <name val="Arial"/>
      <family val="2"/>
    </font>
    <font>
      <u val="single"/>
      <sz val="7.5"/>
      <color indexed="36"/>
      <name val="Arial"/>
      <family val="0"/>
    </font>
    <font>
      <u val="single"/>
      <sz val="7.5"/>
      <color indexed="12"/>
      <name val="Arial"/>
      <family val="0"/>
    </font>
    <font>
      <b/>
      <sz val="14"/>
      <color indexed="10"/>
      <name val="Arial"/>
      <family val="2"/>
    </font>
    <font>
      <b/>
      <sz val="16"/>
      <color indexed="10"/>
      <name val="Arial"/>
      <family val="2"/>
    </font>
    <font>
      <sz val="12"/>
      <name val="Arial"/>
      <family val="2"/>
    </font>
    <font>
      <b/>
      <i/>
      <sz val="14"/>
      <name val="Arial"/>
      <family val="2"/>
    </font>
    <font>
      <b/>
      <u val="single"/>
      <sz val="9"/>
      <name val="Arial"/>
      <family val="2"/>
    </font>
    <font>
      <b/>
      <u val="single"/>
      <sz val="12"/>
      <name val="Arial"/>
      <family val="2"/>
    </font>
    <font>
      <b/>
      <u val="single"/>
      <sz val="11"/>
      <name val="Arial"/>
      <family val="2"/>
    </font>
    <font>
      <sz val="11"/>
      <name val="Arial"/>
      <family val="2"/>
    </font>
    <font>
      <b/>
      <sz val="12"/>
      <name val="Arial"/>
      <family val="2"/>
    </font>
    <font>
      <b/>
      <sz val="10"/>
      <name val="Tahoma"/>
      <family val="2"/>
    </font>
    <font>
      <b/>
      <sz val="10"/>
      <color indexed="60"/>
      <name val="Tahoma"/>
      <family val="2"/>
    </font>
    <font>
      <sz val="11"/>
      <color indexed="53"/>
      <name val="Arial"/>
      <family val="2"/>
    </font>
    <font>
      <b/>
      <sz val="11"/>
      <color indexed="60"/>
      <name val="Arial"/>
      <family val="2"/>
    </font>
    <font>
      <sz val="10"/>
      <color indexed="9"/>
      <name val="Arial"/>
      <family val="2"/>
    </font>
    <font>
      <sz val="9"/>
      <name val="Arial"/>
      <family val="2"/>
    </font>
    <font>
      <sz val="9"/>
      <name val="Small Fonts"/>
      <family val="2"/>
    </font>
    <font>
      <b/>
      <sz val="26"/>
      <color indexed="9"/>
      <name val="Arial"/>
      <family val="2"/>
    </font>
    <font>
      <b/>
      <sz val="12"/>
      <color indexed="10"/>
      <name val="Arial"/>
      <family val="2"/>
    </font>
    <font>
      <sz val="10"/>
      <color indexed="56"/>
      <name val="Arial"/>
      <family val="2"/>
    </font>
    <font>
      <b/>
      <sz val="10"/>
      <color indexed="56"/>
      <name val="Arial"/>
      <family val="2"/>
    </font>
    <font>
      <b/>
      <sz val="10"/>
      <color indexed="10"/>
      <name val="Arial"/>
      <family val="2"/>
    </font>
    <font>
      <b/>
      <sz val="11"/>
      <color indexed="10"/>
      <name val="Arial"/>
      <family val="2"/>
    </font>
    <font>
      <b/>
      <sz val="10"/>
      <color indexed="12"/>
      <name val="Arial"/>
      <family val="2"/>
    </font>
    <font>
      <b/>
      <sz val="12"/>
      <color indexed="28"/>
      <name val="Arial"/>
      <family val="2"/>
    </font>
    <font>
      <b/>
      <sz val="10"/>
      <color indexed="2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7"/>
        <bgColor indexed="64"/>
      </patternFill>
    </fill>
    <fill>
      <patternFill patternType="solid">
        <fgColor indexed="11"/>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
      <patternFill patternType="solid">
        <fgColor indexed="14"/>
        <bgColor indexed="64"/>
      </patternFill>
    </fill>
    <fill>
      <patternFill patternType="solid">
        <fgColor indexed="10"/>
        <bgColor indexed="64"/>
      </patternFill>
    </fill>
    <fill>
      <patternFill patternType="solid">
        <fgColor indexed="20"/>
        <bgColor indexed="64"/>
      </patternFill>
    </fill>
    <fill>
      <patternFill patternType="solid">
        <fgColor indexed="41"/>
        <bgColor indexed="64"/>
      </patternFill>
    </fill>
  </fills>
  <borders count="1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1" applyNumberFormat="0" applyAlignment="0" applyProtection="0"/>
    <xf numFmtId="0" fontId="61" fillId="26" borderId="2" applyNumberFormat="0" applyAlignment="0" applyProtection="0"/>
    <xf numFmtId="0" fontId="1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2" fillId="27" borderId="2" applyNumberFormat="0" applyAlignment="0" applyProtection="0"/>
    <xf numFmtId="0" fontId="63" fillId="0" borderId="3" applyNumberFormat="0" applyFill="0" applyAlignment="0" applyProtection="0"/>
    <xf numFmtId="0" fontId="64" fillId="0" borderId="0" applyNumberFormat="0" applyFill="0" applyBorder="0" applyAlignment="0" applyProtection="0"/>
    <xf numFmtId="0" fontId="65" fillId="28" borderId="0" applyNumberFormat="0" applyBorder="0" applyAlignment="0" applyProtection="0"/>
    <xf numFmtId="0" fontId="16" fillId="0" borderId="0" applyNumberFormat="0" applyFill="0" applyBorder="0" applyAlignment="0" applyProtection="0"/>
    <xf numFmtId="0" fontId="6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7" fillId="31" borderId="0" applyNumberFormat="0" applyBorder="0" applyAlignment="0" applyProtection="0"/>
    <xf numFmtId="0" fontId="0" fillId="0" borderId="0">
      <alignment/>
      <protection/>
    </xf>
    <xf numFmtId="0" fontId="68" fillId="0" borderId="0" applyNumberForma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73" fillId="0" borderId="0" applyNumberFormat="0" applyFill="0" applyBorder="0" applyAlignment="0" applyProtection="0"/>
    <xf numFmtId="0" fontId="74" fillId="32" borderId="9" applyNumberFormat="0" applyAlignment="0" applyProtection="0"/>
  </cellStyleXfs>
  <cellXfs count="131">
    <xf numFmtId="0" fontId="0" fillId="0" borderId="0" xfId="0" applyAlignment="1">
      <alignment/>
    </xf>
    <xf numFmtId="0" fontId="4" fillId="33" borderId="0" xfId="0" applyFont="1" applyFill="1" applyAlignment="1">
      <alignment/>
    </xf>
    <xf numFmtId="0" fontId="0" fillId="33" borderId="0" xfId="0" applyFont="1" applyFill="1" applyAlignment="1">
      <alignment horizontal="center" vertical="center"/>
    </xf>
    <xf numFmtId="0" fontId="0" fillId="33" borderId="10" xfId="0" applyFont="1" applyFill="1" applyBorder="1" applyAlignment="1">
      <alignment horizontal="center" vertical="center"/>
    </xf>
    <xf numFmtId="0" fontId="0" fillId="33" borderId="0" xfId="0" applyFont="1" applyFill="1" applyAlignment="1">
      <alignment/>
    </xf>
    <xf numFmtId="0" fontId="0" fillId="33" borderId="0" xfId="0" applyFont="1" applyFill="1" applyAlignment="1">
      <alignment horizontal="center"/>
    </xf>
    <xf numFmtId="20" fontId="0" fillId="33" borderId="0" xfId="0" applyNumberFormat="1" applyFont="1" applyFill="1" applyAlignment="1">
      <alignment/>
    </xf>
    <xf numFmtId="0" fontId="0" fillId="33" borderId="0" xfId="0" applyFont="1" applyFill="1" applyAlignment="1">
      <alignment vertical="top"/>
    </xf>
    <xf numFmtId="0" fontId="14" fillId="34" borderId="10" xfId="0" applyFont="1" applyFill="1" applyBorder="1" applyAlignment="1">
      <alignment horizontal="center" vertical="center"/>
    </xf>
    <xf numFmtId="0" fontId="0" fillId="0" borderId="0" xfId="0" applyFont="1" applyBorder="1" applyAlignment="1" applyProtection="1">
      <alignment horizont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0" fontId="9" fillId="0" borderId="0" xfId="0" applyFont="1" applyFill="1" applyBorder="1" applyAlignment="1" applyProtection="1">
      <alignment horizontal="center" wrapText="1"/>
      <protection/>
    </xf>
    <xf numFmtId="0" fontId="0" fillId="0" borderId="0" xfId="0" applyFont="1" applyBorder="1" applyAlignment="1" applyProtection="1">
      <alignment/>
      <protection/>
    </xf>
    <xf numFmtId="0" fontId="0" fillId="0" borderId="0" xfId="0" applyFont="1" applyBorder="1" applyAlignment="1" applyProtection="1">
      <alignment horizontal="center"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left"/>
      <protection/>
    </xf>
    <xf numFmtId="0" fontId="9" fillId="0" borderId="0" xfId="0" applyFont="1" applyFill="1" applyBorder="1" applyAlignment="1" applyProtection="1">
      <alignment horizontal="center"/>
      <protection/>
    </xf>
    <xf numFmtId="20" fontId="1" fillId="0" borderId="0" xfId="0" applyNumberFormat="1" applyFont="1" applyFill="1" applyBorder="1" applyAlignment="1" applyProtection="1">
      <alignment horizontal="center" vertical="center"/>
      <protection/>
    </xf>
    <xf numFmtId="0" fontId="0" fillId="0" borderId="0" xfId="0" applyFont="1" applyFill="1" applyBorder="1" applyAlignment="1" applyProtection="1">
      <alignment horizontal="centerContinuous"/>
      <protection/>
    </xf>
    <xf numFmtId="0" fontId="1" fillId="0" borderId="0" xfId="0" applyFont="1" applyFill="1" applyBorder="1" applyAlignment="1" applyProtection="1">
      <alignment/>
      <protection/>
    </xf>
    <xf numFmtId="0" fontId="0" fillId="0" borderId="0" xfId="0" applyFont="1" applyFill="1" applyBorder="1" applyAlignment="1" applyProtection="1">
      <alignment vertical="center"/>
      <protection/>
    </xf>
    <xf numFmtId="0" fontId="0" fillId="33" borderId="0" xfId="0" applyFill="1" applyBorder="1" applyAlignment="1">
      <alignment/>
    </xf>
    <xf numFmtId="0" fontId="0" fillId="35" borderId="0" xfId="0" applyFill="1" applyBorder="1" applyAlignment="1">
      <alignment/>
    </xf>
    <xf numFmtId="0" fontId="19" fillId="0" borderId="0" xfId="0" applyFont="1" applyFill="1" applyBorder="1" applyAlignment="1" applyProtection="1">
      <alignment vertical="center"/>
      <protection/>
    </xf>
    <xf numFmtId="0" fontId="20" fillId="0" borderId="0" xfId="0" applyFont="1" applyFill="1" applyBorder="1" applyAlignment="1" applyProtection="1">
      <alignment horizontal="center" vertical="center"/>
      <protection/>
    </xf>
    <xf numFmtId="0" fontId="21" fillId="0" borderId="0" xfId="0" applyFont="1" applyFill="1" applyBorder="1" applyAlignment="1" applyProtection="1">
      <alignment horizontal="center" vertical="center" wrapText="1"/>
      <protection/>
    </xf>
    <xf numFmtId="0" fontId="22" fillId="0" borderId="0" xfId="0" applyFont="1" applyFill="1" applyBorder="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22" fillId="0" borderId="0" xfId="0" applyFont="1" applyFill="1" applyBorder="1" applyAlignment="1" applyProtection="1">
      <alignment horizontal="center" vertical="top"/>
      <protection/>
    </xf>
    <xf numFmtId="0" fontId="19" fillId="0" borderId="0" xfId="0" applyFont="1" applyFill="1" applyBorder="1" applyAlignment="1" applyProtection="1">
      <alignment horizontal="center"/>
      <protection locked="0"/>
    </xf>
    <xf numFmtId="0" fontId="19" fillId="0" borderId="0" xfId="0" applyFont="1" applyFill="1" applyBorder="1" applyAlignment="1" applyProtection="1">
      <alignment/>
      <protection locked="0"/>
    </xf>
    <xf numFmtId="0" fontId="19" fillId="0" borderId="10" xfId="0" applyFont="1" applyFill="1" applyBorder="1" applyAlignment="1" applyProtection="1">
      <alignment horizontal="center"/>
      <protection/>
    </xf>
    <xf numFmtId="0" fontId="24" fillId="0" borderId="10" xfId="0" applyFont="1" applyFill="1" applyBorder="1" applyAlignment="1" applyProtection="1">
      <alignment horizontal="center" vertical="center"/>
      <protection/>
    </xf>
    <xf numFmtId="0" fontId="19" fillId="0" borderId="11" xfId="0" applyFont="1" applyFill="1" applyBorder="1" applyAlignment="1" applyProtection="1">
      <alignment horizontal="center" vertical="center"/>
      <protection/>
    </xf>
    <xf numFmtId="0" fontId="19" fillId="0" borderId="12" xfId="0" applyFont="1" applyFill="1" applyBorder="1" applyAlignment="1" applyProtection="1">
      <alignment horizontal="center" vertical="center"/>
      <protection/>
    </xf>
    <xf numFmtId="0" fontId="19" fillId="0" borderId="0" xfId="0" applyFont="1" applyFill="1" applyBorder="1" applyAlignment="1" applyProtection="1">
      <alignment horizontal="left"/>
      <protection/>
    </xf>
    <xf numFmtId="0" fontId="19" fillId="0" borderId="0" xfId="0" applyFont="1" applyFill="1" applyBorder="1" applyAlignment="1" applyProtection="1">
      <alignment/>
      <protection/>
    </xf>
    <xf numFmtId="0" fontId="22" fillId="0" borderId="0" xfId="0" applyFont="1" applyFill="1" applyBorder="1" applyAlignment="1" applyProtection="1">
      <alignment horizontal="center"/>
      <protection/>
    </xf>
    <xf numFmtId="0" fontId="22" fillId="0" borderId="0" xfId="0" applyFont="1" applyFill="1" applyBorder="1" applyAlignment="1" applyProtection="1">
      <alignment horizontal="right"/>
      <protection/>
    </xf>
    <xf numFmtId="0" fontId="19" fillId="0" borderId="0" xfId="0" applyFont="1" applyFill="1" applyBorder="1" applyAlignment="1" applyProtection="1">
      <alignment horizontal="center"/>
      <protection/>
    </xf>
    <xf numFmtId="0" fontId="19" fillId="0" borderId="0" xfId="0" applyFont="1" applyFill="1" applyBorder="1" applyAlignment="1" applyProtection="1">
      <alignment horizontal="centerContinuous"/>
      <protection/>
    </xf>
    <xf numFmtId="20" fontId="25" fillId="0" borderId="0" xfId="0" applyNumberFormat="1" applyFont="1" applyFill="1" applyBorder="1" applyAlignment="1" applyProtection="1">
      <alignment horizontal="center" vertical="center"/>
      <protection/>
    </xf>
    <xf numFmtId="0" fontId="25" fillId="0" borderId="0" xfId="0" applyFont="1" applyFill="1" applyBorder="1" applyAlignment="1" applyProtection="1">
      <alignment/>
      <protection/>
    </xf>
    <xf numFmtId="0" fontId="25" fillId="0" borderId="0" xfId="0" applyFont="1" applyFill="1" applyBorder="1" applyAlignment="1" applyProtection="1">
      <alignment/>
      <protection locked="0"/>
    </xf>
    <xf numFmtId="0" fontId="1" fillId="36" borderId="10" xfId="0" applyFont="1" applyFill="1" applyBorder="1" applyAlignment="1" applyProtection="1">
      <alignment horizontal="center" vertical="center"/>
      <protection locked="0"/>
    </xf>
    <xf numFmtId="0" fontId="1" fillId="37" borderId="10" xfId="0" applyFont="1" applyFill="1" applyBorder="1" applyAlignment="1" applyProtection="1">
      <alignment horizontal="center"/>
      <protection locked="0"/>
    </xf>
    <xf numFmtId="0" fontId="1" fillId="38" borderId="10" xfId="0" applyFont="1" applyFill="1" applyBorder="1" applyAlignment="1" applyProtection="1">
      <alignment horizontal="center" vertical="center"/>
      <protection locked="0"/>
    </xf>
    <xf numFmtId="0" fontId="1" fillId="39" borderId="10" xfId="0" applyFont="1" applyFill="1" applyBorder="1" applyAlignment="1" applyProtection="1">
      <alignment horizontal="center"/>
      <protection locked="0"/>
    </xf>
    <xf numFmtId="20" fontId="1" fillId="36" borderId="0" xfId="0" applyNumberFormat="1" applyFont="1" applyFill="1" applyAlignment="1" applyProtection="1">
      <alignment horizontal="center"/>
      <protection locked="0"/>
    </xf>
    <xf numFmtId="20" fontId="1" fillId="37" borderId="0" xfId="0" applyNumberFormat="1" applyFont="1" applyFill="1" applyAlignment="1" applyProtection="1">
      <alignment horizontal="center"/>
      <protection locked="0"/>
    </xf>
    <xf numFmtId="20" fontId="1" fillId="35" borderId="0" xfId="0" applyNumberFormat="1" applyFont="1" applyFill="1" applyAlignment="1" applyProtection="1">
      <alignment horizontal="center"/>
      <protection locked="0"/>
    </xf>
    <xf numFmtId="20" fontId="1" fillId="40" borderId="0" xfId="0" applyNumberFormat="1" applyFont="1" applyFill="1" applyAlignment="1" applyProtection="1">
      <alignment horizontal="center"/>
      <protection locked="0"/>
    </xf>
    <xf numFmtId="0" fontId="4" fillId="33" borderId="0" xfId="0" applyFont="1" applyFill="1" applyAlignment="1" applyProtection="1">
      <alignment horizontal="center"/>
      <protection/>
    </xf>
    <xf numFmtId="0" fontId="4" fillId="33" borderId="10" xfId="0" applyFont="1" applyFill="1" applyBorder="1" applyAlignment="1" applyProtection="1">
      <alignment horizontal="center" vertical="center"/>
      <protection/>
    </xf>
    <xf numFmtId="0" fontId="5" fillId="33" borderId="10" xfId="0" applyFont="1" applyFill="1" applyBorder="1" applyAlignment="1" applyProtection="1">
      <alignment horizontal="right"/>
      <protection/>
    </xf>
    <xf numFmtId="0" fontId="0" fillId="33" borderId="0" xfId="0" applyFont="1" applyFill="1" applyAlignment="1" applyProtection="1">
      <alignment/>
      <protection/>
    </xf>
    <xf numFmtId="0" fontId="4" fillId="33" borderId="0" xfId="0" applyFont="1" applyFill="1" applyAlignment="1" applyProtection="1">
      <alignment/>
      <protection/>
    </xf>
    <xf numFmtId="0" fontId="4" fillId="33" borderId="10" xfId="0" applyFont="1" applyFill="1" applyBorder="1" applyAlignment="1" applyProtection="1">
      <alignment horizontal="center"/>
      <protection/>
    </xf>
    <xf numFmtId="0" fontId="0" fillId="33" borderId="0" xfId="0" applyFont="1" applyFill="1" applyAlignment="1" applyProtection="1">
      <alignment horizontal="center"/>
      <protection/>
    </xf>
    <xf numFmtId="0" fontId="30" fillId="33" borderId="10" xfId="0" applyFont="1" applyFill="1" applyBorder="1" applyAlignment="1" applyProtection="1">
      <alignment horizontal="right"/>
      <protection/>
    </xf>
    <xf numFmtId="0" fontId="30" fillId="33" borderId="10" xfId="0" applyFont="1" applyFill="1" applyBorder="1" applyAlignment="1" applyProtection="1">
      <alignment horizontal="center"/>
      <protection/>
    </xf>
    <xf numFmtId="0" fontId="30" fillId="33" borderId="10" xfId="0" applyFont="1" applyFill="1" applyBorder="1" applyAlignment="1" applyProtection="1">
      <alignment/>
      <protection/>
    </xf>
    <xf numFmtId="1" fontId="0" fillId="33" borderId="0" xfId="0" applyNumberFormat="1" applyFont="1" applyFill="1" applyAlignment="1" applyProtection="1">
      <alignment horizontal="center"/>
      <protection/>
    </xf>
    <xf numFmtId="0" fontId="30" fillId="33" borderId="10" xfId="0" applyNumberFormat="1" applyFont="1" applyFill="1" applyBorder="1" applyAlignment="1" applyProtection="1">
      <alignment/>
      <protection/>
    </xf>
    <xf numFmtId="0" fontId="1" fillId="33" borderId="0" xfId="0" applyFont="1" applyFill="1" applyAlignment="1" applyProtection="1">
      <alignment horizontal="center" vertical="center" wrapText="1"/>
      <protection/>
    </xf>
    <xf numFmtId="0" fontId="8" fillId="33" borderId="0" xfId="0" applyFont="1" applyFill="1" applyAlignment="1" applyProtection="1">
      <alignment horizontal="left" vertical="center" wrapText="1"/>
      <protection/>
    </xf>
    <xf numFmtId="0" fontId="7" fillId="33" borderId="0" xfId="0" applyFont="1" applyFill="1" applyAlignment="1" applyProtection="1">
      <alignment horizontal="centerContinuous" vertical="center" wrapText="1"/>
      <protection/>
    </xf>
    <xf numFmtId="0" fontId="1" fillId="33" borderId="0" xfId="0" applyFont="1" applyFill="1" applyAlignment="1" applyProtection="1">
      <alignment horizontal="centerContinuous" vertical="center" wrapText="1"/>
      <protection/>
    </xf>
    <xf numFmtId="0" fontId="0" fillId="0" borderId="0" xfId="0" applyAlignment="1" applyProtection="1">
      <alignment horizontal="centerContinuous" vertical="center" wrapText="1"/>
      <protection/>
    </xf>
    <xf numFmtId="0" fontId="9" fillId="33" borderId="0" xfId="0" applyFont="1" applyFill="1" applyAlignment="1" applyProtection="1">
      <alignment horizontal="left"/>
      <protection/>
    </xf>
    <xf numFmtId="0" fontId="0" fillId="33" borderId="0" xfId="0" applyFont="1" applyFill="1" applyAlignment="1" applyProtection="1">
      <alignment horizontal="right"/>
      <protection/>
    </xf>
    <xf numFmtId="0" fontId="0" fillId="33" borderId="0" xfId="0" applyFont="1" applyFill="1" applyAlignment="1" applyProtection="1">
      <alignment horizontal="left"/>
      <protection/>
    </xf>
    <xf numFmtId="173" fontId="0" fillId="33" borderId="0" xfId="0" applyNumberFormat="1" applyFont="1" applyFill="1" applyAlignment="1" applyProtection="1">
      <alignment horizontal="center"/>
      <protection/>
    </xf>
    <xf numFmtId="0" fontId="0" fillId="33" borderId="0" xfId="0" applyFont="1" applyFill="1" applyAlignment="1" applyProtection="1">
      <alignment horizontal="center" vertical="center"/>
      <protection/>
    </xf>
    <xf numFmtId="0" fontId="9" fillId="33" borderId="0" xfId="0" applyFont="1" applyFill="1" applyAlignment="1" applyProtection="1">
      <alignment horizontal="center"/>
      <protection/>
    </xf>
    <xf numFmtId="0" fontId="0" fillId="33" borderId="0" xfId="0" applyFont="1" applyFill="1" applyAlignment="1" applyProtection="1">
      <alignment horizontal="centerContinuous"/>
      <protection/>
    </xf>
    <xf numFmtId="0" fontId="0" fillId="33" borderId="0" xfId="0" applyFont="1" applyFill="1" applyAlignment="1" applyProtection="1">
      <alignment/>
      <protection/>
    </xf>
    <xf numFmtId="0" fontId="6" fillId="33" borderId="0" xfId="0" applyFont="1" applyFill="1" applyAlignment="1" applyProtection="1">
      <alignment horizontal="center"/>
      <protection/>
    </xf>
    <xf numFmtId="0" fontId="6" fillId="33" borderId="0" xfId="0" applyFont="1" applyFill="1" applyAlignment="1" applyProtection="1">
      <alignment horizontal="left"/>
      <protection/>
    </xf>
    <xf numFmtId="0" fontId="10" fillId="33" borderId="0" xfId="0" applyFont="1" applyFill="1" applyAlignment="1" applyProtection="1">
      <alignment horizontal="center"/>
      <protection/>
    </xf>
    <xf numFmtId="0" fontId="0" fillId="33" borderId="0" xfId="0" applyFont="1" applyFill="1" applyAlignment="1" applyProtection="1">
      <alignment horizontal="left"/>
      <protection locked="0"/>
    </xf>
    <xf numFmtId="0" fontId="0" fillId="33" borderId="0" xfId="0" applyFont="1" applyFill="1" applyAlignment="1" applyProtection="1">
      <alignment horizontal="right"/>
      <protection locked="0"/>
    </xf>
    <xf numFmtId="0" fontId="0" fillId="0" borderId="10" xfId="0" applyFont="1" applyFill="1" applyBorder="1" applyAlignment="1">
      <alignment horizontal="center" vertical="center"/>
    </xf>
    <xf numFmtId="0" fontId="9"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protection/>
    </xf>
    <xf numFmtId="0" fontId="1" fillId="33" borderId="0" xfId="0" applyFont="1" applyFill="1" applyAlignment="1" applyProtection="1">
      <alignment horizontal="center" wrapText="1"/>
      <protection/>
    </xf>
    <xf numFmtId="0" fontId="1" fillId="33" borderId="0" xfId="0" applyFont="1" applyFill="1" applyAlignment="1" applyProtection="1">
      <alignment horizontal="left"/>
      <protection locked="0"/>
    </xf>
    <xf numFmtId="0" fontId="1" fillId="33" borderId="0" xfId="0" applyFont="1" applyFill="1" applyAlignment="1" applyProtection="1">
      <alignment horizontal="right"/>
      <protection locked="0"/>
    </xf>
    <xf numFmtId="0" fontId="1" fillId="33" borderId="0" xfId="0" applyFont="1" applyFill="1" applyAlignment="1" applyProtection="1">
      <alignment horizontal="right"/>
      <protection/>
    </xf>
    <xf numFmtId="0" fontId="1" fillId="33" borderId="0" xfId="0" applyFont="1" applyFill="1" applyAlignment="1" applyProtection="1">
      <alignment horizontal="left"/>
      <protection/>
    </xf>
    <xf numFmtId="0" fontId="0" fillId="0" borderId="10" xfId="0" applyBorder="1" applyAlignment="1">
      <alignment horizontal="center"/>
    </xf>
    <xf numFmtId="0" fontId="5" fillId="33" borderId="10" xfId="0" applyFont="1" applyFill="1" applyBorder="1" applyAlignment="1" applyProtection="1">
      <alignment horizontal="centerContinuous"/>
      <protection/>
    </xf>
    <xf numFmtId="173" fontId="24" fillId="33" borderId="0" xfId="0" applyNumberFormat="1" applyFont="1" applyFill="1" applyAlignment="1" applyProtection="1">
      <alignment horizontal="center"/>
      <protection/>
    </xf>
    <xf numFmtId="0" fontId="24" fillId="33" borderId="0" xfId="0" applyFont="1" applyFill="1" applyAlignment="1" applyProtection="1">
      <alignment horizontal="center"/>
      <protection/>
    </xf>
    <xf numFmtId="0" fontId="31" fillId="33" borderId="0" xfId="0" applyFont="1" applyFill="1" applyAlignment="1" applyProtection="1">
      <alignment horizontal="center" vertical="center"/>
      <protection/>
    </xf>
    <xf numFmtId="0" fontId="31" fillId="33" borderId="0" xfId="0" applyFont="1" applyFill="1" applyAlignment="1" applyProtection="1">
      <alignment horizontal="center" vertical="center"/>
      <protection/>
    </xf>
    <xf numFmtId="0" fontId="32" fillId="33" borderId="0" xfId="0" applyFont="1" applyFill="1" applyAlignment="1" applyProtection="1">
      <alignment horizontal="center" vertical="center"/>
      <protection/>
    </xf>
    <xf numFmtId="0" fontId="31" fillId="33" borderId="0" xfId="0" applyFont="1" applyFill="1" applyAlignment="1" applyProtection="1">
      <alignment horizontal="center"/>
      <protection/>
    </xf>
    <xf numFmtId="0" fontId="32" fillId="33" borderId="0" xfId="0" applyFont="1" applyFill="1" applyAlignment="1" applyProtection="1">
      <alignment horizontal="center"/>
      <protection/>
    </xf>
    <xf numFmtId="0" fontId="31" fillId="33" borderId="0" xfId="0" applyFont="1" applyFill="1" applyAlignment="1" applyProtection="1">
      <alignment/>
      <protection/>
    </xf>
    <xf numFmtId="0" fontId="9" fillId="33" borderId="0" xfId="0" applyFont="1" applyFill="1" applyAlignment="1" applyProtection="1">
      <alignment/>
      <protection/>
    </xf>
    <xf numFmtId="0" fontId="9" fillId="33" borderId="0" xfId="0" applyFont="1" applyFill="1" applyAlignment="1" applyProtection="1">
      <alignment horizontal="right"/>
      <protection/>
    </xf>
    <xf numFmtId="0" fontId="0" fillId="33" borderId="0" xfId="0" applyFont="1" applyFill="1" applyAlignment="1" applyProtection="1">
      <alignment horizontal="center" vertical="center"/>
      <protection locked="0"/>
    </xf>
    <xf numFmtId="0" fontId="19" fillId="0" borderId="10" xfId="0" applyFont="1" applyFill="1" applyBorder="1" applyAlignment="1" applyProtection="1">
      <alignment horizontal="center" vertical="center"/>
      <protection/>
    </xf>
    <xf numFmtId="0" fontId="33" fillId="41" borderId="0" xfId="0" applyFont="1" applyFill="1" applyBorder="1" applyAlignment="1">
      <alignment horizontal="center" vertical="center"/>
    </xf>
    <xf numFmtId="0" fontId="0" fillId="37" borderId="0" xfId="0" applyFill="1" applyBorder="1" applyAlignment="1">
      <alignment/>
    </xf>
    <xf numFmtId="0" fontId="0" fillId="0" borderId="0" xfId="53">
      <alignment/>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top"/>
      <protection/>
    </xf>
    <xf numFmtId="0" fontId="13" fillId="42" borderId="13" xfId="0" applyFont="1" applyFill="1" applyBorder="1" applyAlignment="1">
      <alignment horizontal="center" vertical="center"/>
    </xf>
    <xf numFmtId="0" fontId="13" fillId="42" borderId="0" xfId="0" applyFont="1" applyFill="1" applyBorder="1" applyAlignment="1">
      <alignment horizontal="center" vertical="center"/>
    </xf>
    <xf numFmtId="0" fontId="23" fillId="33" borderId="0" xfId="0" applyFont="1" applyFill="1" applyAlignment="1" applyProtection="1">
      <alignment horizontal="center"/>
      <protection/>
    </xf>
    <xf numFmtId="0" fontId="31" fillId="33" borderId="0" xfId="0" applyFont="1" applyFill="1" applyAlignment="1" applyProtection="1">
      <alignment horizontal="center"/>
      <protection locked="0"/>
    </xf>
    <xf numFmtId="0" fontId="0" fillId="33" borderId="0" xfId="0" applyFont="1" applyFill="1" applyAlignment="1" applyProtection="1">
      <alignment horizontal="center"/>
      <protection/>
    </xf>
    <xf numFmtId="0" fontId="8" fillId="33" borderId="0" xfId="0" applyFont="1" applyFill="1" applyAlignment="1" applyProtection="1">
      <alignment horizontal="center" vertical="center" wrapText="1"/>
      <protection/>
    </xf>
    <xf numFmtId="0" fontId="22" fillId="0" borderId="0" xfId="0" applyFont="1" applyFill="1" applyBorder="1" applyAlignment="1" applyProtection="1">
      <alignment horizontal="center" vertical="center"/>
      <protection/>
    </xf>
    <xf numFmtId="0" fontId="22" fillId="0" borderId="14" xfId="0" applyFont="1" applyFill="1" applyBorder="1" applyAlignment="1" applyProtection="1">
      <alignment horizontal="center" vertical="center"/>
      <protection/>
    </xf>
    <xf numFmtId="0" fontId="19" fillId="0" borderId="15" xfId="0" applyFont="1" applyFill="1" applyBorder="1" applyAlignment="1" applyProtection="1">
      <alignment horizontal="center"/>
      <protection/>
    </xf>
    <xf numFmtId="0" fontId="19" fillId="0" borderId="14" xfId="0" applyFont="1" applyFill="1" applyBorder="1" applyAlignment="1" applyProtection="1">
      <alignment horizontal="center"/>
      <protection/>
    </xf>
    <xf numFmtId="0" fontId="22" fillId="0" borderId="15" xfId="0" applyFont="1" applyFill="1" applyBorder="1" applyAlignment="1" applyProtection="1">
      <alignment horizontal="center" vertical="center"/>
      <protection/>
    </xf>
    <xf numFmtId="0" fontId="19" fillId="0" borderId="0" xfId="0" applyFont="1" applyFill="1" applyBorder="1" applyAlignment="1" applyProtection="1">
      <alignment horizontal="center"/>
      <protection/>
    </xf>
    <xf numFmtId="0" fontId="23" fillId="0" borderId="0" xfId="0" applyFont="1" applyFill="1" applyBorder="1" applyAlignment="1" applyProtection="1">
      <alignment horizontal="center" vertical="center"/>
      <protection/>
    </xf>
    <xf numFmtId="0" fontId="23" fillId="0" borderId="14" xfId="0" applyFont="1" applyFill="1" applyBorder="1" applyAlignment="1" applyProtection="1">
      <alignment horizontal="center" vertical="center"/>
      <protection/>
    </xf>
    <xf numFmtId="0" fontId="23" fillId="0" borderId="15" xfId="0" applyFont="1" applyFill="1" applyBorder="1" applyAlignment="1" applyProtection="1">
      <alignment horizontal="center" vertical="center"/>
      <protection/>
    </xf>
    <xf numFmtId="0" fontId="20" fillId="0" borderId="0" xfId="0" applyFont="1" applyFill="1" applyBorder="1" applyAlignment="1" applyProtection="1">
      <alignment horizontal="center" vertical="center"/>
      <protection/>
    </xf>
  </cellXfs>
  <cellStyles count="50">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Standard_Futsal U19 Turnierplan"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xdr:row>
      <xdr:rowOff>0</xdr:rowOff>
    </xdr:from>
    <xdr:to>
      <xdr:col>132</xdr:col>
      <xdr:colOff>0</xdr:colOff>
      <xdr:row>59</xdr:row>
      <xdr:rowOff>0</xdr:rowOff>
    </xdr:to>
    <xdr:sp>
      <xdr:nvSpPr>
        <xdr:cNvPr id="1" name="TextBox 4"/>
        <xdr:cNvSpPr txBox="1">
          <a:spLocks noChangeArrowheads="1"/>
        </xdr:cNvSpPr>
      </xdr:nvSpPr>
      <xdr:spPr>
        <a:xfrm>
          <a:off x="1085850" y="228600"/>
          <a:ext cx="6457950" cy="314325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Arial"/>
              <a:ea typeface="Arial"/>
              <a:cs typeface="Arial"/>
            </a:rPr>
            <a:t>Hilfe/Bedienungsanleitung:
</a:t>
          </a:r>
          <a:r>
            <a:rPr lang="en-US" cap="none" sz="1000" b="0" i="0" u="none" baseline="0">
              <a:latin typeface="Arial"/>
              <a:ea typeface="Arial"/>
              <a:cs typeface="Arial"/>
            </a:rPr>
            <a:t>
</a:t>
          </a:r>
          <a:r>
            <a:rPr lang="en-US" cap="none" sz="1000" b="0" i="0" u="none" baseline="0">
              <a:latin typeface="Arial"/>
              <a:ea typeface="Arial"/>
              <a:cs typeface="Arial"/>
            </a:rPr>
            <a:t>Die Bedienung erfolgt über die </a:t>
          </a:r>
          <a:r>
            <a:rPr lang="en-US" cap="none" sz="1000" b="0" i="0" u="none" baseline="0">
              <a:solidFill>
                <a:srgbClr val="3333CC"/>
              </a:solidFill>
              <a:latin typeface="Arial"/>
              <a:ea typeface="Arial"/>
              <a:cs typeface="Arial"/>
            </a:rPr>
            <a:t>Schaltflächen (Botton)</a:t>
          </a:r>
          <a:r>
            <a:rPr lang="en-US" cap="none" sz="1000" b="0" i="0" u="none" baseline="0">
              <a:latin typeface="Arial"/>
              <a:ea typeface="Arial"/>
              <a:cs typeface="Arial"/>
            </a:rPr>
            <a:t> des Hauptmenue oder in den Tabellenblätter. 
Über die Botton ---&gt; </a:t>
          </a:r>
          <a:r>
            <a:rPr lang="en-US" cap="none" sz="1000" b="1" i="0" u="none" baseline="0">
              <a:latin typeface="Arial"/>
              <a:ea typeface="Arial"/>
              <a:cs typeface="Arial"/>
            </a:rPr>
            <a:t>"</a:t>
          </a:r>
          <a:r>
            <a:rPr lang="en-US" cap="none" sz="1000" b="1" i="0" u="none" baseline="0">
              <a:solidFill>
                <a:srgbClr val="3333CC"/>
              </a:solidFill>
              <a:latin typeface="Arial"/>
              <a:ea typeface="Arial"/>
              <a:cs typeface="Arial"/>
            </a:rPr>
            <a:t> </a:t>
          </a:r>
          <a:r>
            <a:rPr lang="en-US" cap="none" sz="1000" b="1" i="0" u="none" baseline="0">
              <a:solidFill>
                <a:srgbClr val="FF0000"/>
              </a:solidFill>
              <a:latin typeface="Arial"/>
              <a:ea typeface="Arial"/>
              <a:cs typeface="Arial"/>
            </a:rPr>
            <a:t>Hauptmenue</a:t>
          </a:r>
          <a:r>
            <a:rPr lang="en-US" cap="none" sz="1000" b="1" i="0" u="none" baseline="0">
              <a:latin typeface="Arial"/>
              <a:ea typeface="Arial"/>
              <a:cs typeface="Arial"/>
            </a:rPr>
            <a:t>"</a:t>
          </a:r>
          <a:r>
            <a:rPr lang="en-US" cap="none" sz="1000" b="0" i="0" u="none" baseline="0">
              <a:latin typeface="Arial"/>
              <a:ea typeface="Arial"/>
              <a:cs typeface="Arial"/>
            </a:rPr>
            <a:t> kommen Sie immer wieder zum Anfang. Ansonsten steht auf den Schaltflächen drauf was gemacht wird bzw. wohin es geht.
Eintragungen der Ergebnisse sind immer auf Spielplanblatt zu tätigen. Das Blatt ist Passwortgeschütz (" turnier ") , sodass man nur in den  Feldern für die Ergebnisse Eintragungen vornehmen kann. 
Unter "Vorgaben" können die Mannschaften der Gruppen (nur Vorrunde) Spielzeiten, Pausen Turnierbeginn u.a. eigetragen werden. Der Spielplan übernimmt dann die Eintragungen automatisch.
Über die Schaltfläche "</a:t>
          </a:r>
          <a:r>
            <a:rPr lang="en-US" cap="none" sz="1000" b="1" i="0" u="none" baseline="0">
              <a:solidFill>
                <a:srgbClr val="3333CC"/>
              </a:solidFill>
              <a:latin typeface="Arial"/>
              <a:ea typeface="Arial"/>
              <a:cs typeface="Arial"/>
            </a:rPr>
            <a:t>zur Vorrundentabelle</a:t>
          </a:r>
          <a:r>
            <a:rPr lang="en-US" cap="none" sz="1000" b="0" i="0" u="none" baseline="0">
              <a:latin typeface="Arial"/>
              <a:ea typeface="Arial"/>
              <a:cs typeface="Arial"/>
            </a:rPr>
            <a:t>" oder "</a:t>
          </a:r>
          <a:r>
            <a:rPr lang="en-US" cap="none" sz="1000" b="1" i="0" u="none" baseline="0">
              <a:solidFill>
                <a:srgbClr val="3333CC"/>
              </a:solidFill>
              <a:latin typeface="Arial"/>
              <a:ea typeface="Arial"/>
              <a:cs typeface="Arial"/>
            </a:rPr>
            <a:t>Gruppen Tabellen</a:t>
          </a:r>
          <a:r>
            <a:rPr lang="en-US" cap="none" sz="1000" b="0" i="0" u="none" baseline="0">
              <a:latin typeface="Arial"/>
              <a:ea typeface="Arial"/>
              <a:cs typeface="Arial"/>
            </a:rPr>
            <a:t>"</a:t>
          </a:r>
          <a:r>
            <a:rPr lang="en-US" cap="none" sz="1000" b="0" i="0" u="none" baseline="0">
              <a:solidFill>
                <a:srgbClr val="3333CC"/>
              </a:solidFill>
              <a:latin typeface="Arial"/>
              <a:ea typeface="Arial"/>
              <a:cs typeface="Arial"/>
            </a:rPr>
            <a:t> </a:t>
          </a:r>
          <a:r>
            <a:rPr lang="en-US" cap="none" sz="1000" b="0" i="0" u="none" baseline="0">
              <a:latin typeface="Arial"/>
              <a:ea typeface="Arial"/>
              <a:cs typeface="Arial"/>
            </a:rPr>
            <a:t>gelangen Sie zu den einzelnen Gruppen und den Tabelle. Hierbei werden automatisch die Tabellen nach den bisherigen eingetragenen Ergebnissen berechnet.
Wertung zuerst nach Punkten, dann Tordifferenz und wenn diese gleich ist nach erzielten Toren.
</a:t>
          </a:r>
          <a:r>
            <a:rPr lang="en-US" cap="none" sz="1000" b="1" i="0" u="none" baseline="0">
              <a:solidFill>
                <a:srgbClr val="FF0000"/>
              </a:solidFill>
              <a:latin typeface="Arial"/>
              <a:ea typeface="Arial"/>
              <a:cs typeface="Arial"/>
            </a:rPr>
            <a:t>Nach Abschluss aller Vorrundenspiele werden die Mannschaften automatisch in den Spielpan entweder </a:t>
          </a:r>
          <a:r>
            <a:rPr lang="en-US" cap="none" sz="1000" b="1" i="0" u="none" baseline="0">
              <a:solidFill>
                <a:srgbClr val="3333CC"/>
              </a:solidFill>
              <a:latin typeface="Arial"/>
              <a:ea typeface="Arial"/>
              <a:cs typeface="Arial"/>
            </a:rPr>
            <a:t>Zwischenrunde</a:t>
          </a:r>
          <a:r>
            <a:rPr lang="en-US" cap="none" sz="1000" b="1" i="0" u="none" baseline="0">
              <a:solidFill>
                <a:srgbClr val="FF0000"/>
              </a:solidFill>
              <a:latin typeface="Arial"/>
              <a:ea typeface="Arial"/>
              <a:cs typeface="Arial"/>
            </a:rPr>
            <a:t> oder der </a:t>
          </a:r>
          <a:r>
            <a:rPr lang="en-US" cap="none" sz="1000" b="1" i="0" u="none" baseline="0">
              <a:solidFill>
                <a:srgbClr val="3333CC"/>
              </a:solidFill>
              <a:latin typeface="Arial"/>
              <a:ea typeface="Arial"/>
              <a:cs typeface="Arial"/>
            </a:rPr>
            <a:t>Viertelfinal</a:t>
          </a:r>
          <a:r>
            <a:rPr lang="en-US" cap="none" sz="1000" b="1" i="0" u="none" baseline="0">
              <a:solidFill>
                <a:srgbClr val="FF0000"/>
              </a:solidFill>
              <a:latin typeface="Arial"/>
              <a:ea typeface="Arial"/>
              <a:cs typeface="Arial"/>
            </a:rPr>
            <a:t>- </a:t>
          </a:r>
          <a:r>
            <a:rPr lang="en-US" cap="none" sz="1000" b="1" i="0" u="none" baseline="0">
              <a:solidFill>
                <a:srgbClr val="3333CC"/>
              </a:solidFill>
              <a:latin typeface="Arial"/>
              <a:ea typeface="Arial"/>
              <a:cs typeface="Arial"/>
            </a:rPr>
            <a:t>Halbfinalspiele</a:t>
          </a:r>
          <a:r>
            <a:rPr lang="en-US" cap="none" sz="1000" b="1" i="0" u="none" baseline="0">
              <a:solidFill>
                <a:srgbClr val="FF0000"/>
              </a:solidFill>
              <a:latin typeface="Arial"/>
              <a:ea typeface="Arial"/>
              <a:cs typeface="Arial"/>
            </a:rPr>
            <a:t>  eingetragen. 
</a:t>
          </a:r>
          <a:r>
            <a:rPr lang="en-US" cap="none" sz="1000" b="0" i="0" u="none" baseline="0">
              <a:latin typeface="Arial"/>
              <a:ea typeface="Arial"/>
              <a:cs typeface="Arial"/>
            </a:rPr>
            <a:t>Da es  vorkommen kann, dass eine Entscheidung über die Tabellenplatzierung aufgrund Gleichheit durch Strafstoßschießen erfolgt, können Sie ggfl. für</a:t>
          </a:r>
          <a:r>
            <a:rPr lang="en-US" cap="none" sz="1000" b="1" i="0" u="none" baseline="0">
              <a:solidFill>
                <a:srgbClr val="3333CC"/>
              </a:solidFill>
              <a:latin typeface="Arial"/>
              <a:ea typeface="Arial"/>
              <a:cs typeface="Arial"/>
            </a:rPr>
            <a:t> Zwischenrunden/Viertelfinale-Halbfinale</a:t>
          </a:r>
          <a:r>
            <a:rPr lang="en-US" cap="none" sz="1000" b="0" i="0" u="none" baseline="0">
              <a:latin typeface="Arial"/>
              <a:ea typeface="Arial"/>
              <a:cs typeface="Arial"/>
            </a:rPr>
            <a:t> auch manuell die Mannschaften ändern, wenn eine andere Manschaft in die Begegnung übernommen werden soll, als vom System berechnet. (Ergebnisse von Strafstoßschießen können nicht programmiert werde). Hierzu die entsprechende Manschaften </a:t>
          </a:r>
          <a:r>
            <a:rPr lang="en-US" cap="none" sz="1100" b="1" i="0" u="none" baseline="0">
              <a:solidFill>
                <a:srgbClr val="FF0000"/>
              </a:solidFill>
              <a:latin typeface="Arial"/>
              <a:ea typeface="Arial"/>
              <a:cs typeface="Arial"/>
            </a:rPr>
            <a:t>manuell</a:t>
          </a:r>
          <a:r>
            <a:rPr lang="en-US" cap="none" sz="1000" b="0" i="0" u="none" baseline="0">
              <a:latin typeface="Arial"/>
              <a:ea typeface="Arial"/>
              <a:cs typeface="Arial"/>
            </a:rPr>
            <a:t> eintragen.
Bei den "KO-Spielen der Endrunden  beim Ergebniseintrag bitte das Endergebnis, also auch nach eventl. Strafstoßschießen eintragen (z.B. 7:6). Dadurch wird die Siegermannschaft entsprechend ihrem weiterkommen in die nächste KO-Partie eingetagen. Unterhalb des Ergebniseintrages besteht noch die Möglichkeiten Bemerkungen (wie z.B. (1:1) n.E usw. einzutragen.
Viel Vergnügen und einen ruhigen spannenen Turnierverlauf.</a:t>
          </a:r>
          <a:r>
            <a:rPr lang="en-US" cap="none" sz="1000" b="1" i="0" u="none" baseline="0">
              <a:solidFill>
                <a:srgbClr val="0000FF"/>
              </a:solidFill>
              <a:latin typeface="Arial"/>
              <a:ea typeface="Arial"/>
              <a:cs typeface="Arial"/>
            </a:rPr>
            <a:t> </a:t>
          </a:r>
          <a:r>
            <a:rPr lang="en-US" cap="none" sz="1000" b="0" i="0" u="none" baseline="0">
              <a:latin typeface="Arial"/>
              <a:ea typeface="Arial"/>
              <a:cs typeface="Arial"/>
            </a:rPr>
            <a:t>Bei weiteren Fragen wenden Sie sich an Autor.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1">
      <selection activeCell="A1" sqref="A1"/>
    </sheetView>
  </sheetViews>
  <sheetFormatPr defaultColWidth="0.85546875" defaultRowHeight="4.5" customHeight="1"/>
  <cols>
    <col min="1" max="16384" width="0.85546875" style="112" customWidth="1"/>
  </cols>
  <sheetData/>
  <sheetProtection sheet="1"/>
  <printOptions/>
  <pageMargins left="0.787401575" right="0.787401575" top="0.984251969" bottom="0.984251969" header="0.4921259845" footer="0.4921259845"/>
  <pageSetup horizontalDpi="600" verticalDpi="600" orientation="portrait" paperSize="9" r:id="rId4"/>
  <headerFooter alignWithMargins="0">
    <oddHeader>&amp;C&amp;A</oddHeader>
    <oddFooter>&amp;CSeite &amp;P</oddFooter>
  </headerFooter>
  <drawing r:id="rId3"/>
  <legacyDrawing r:id="rId2"/>
  <oleObjects>
    <oleObject progId="MSPhotoEd.3" shapeId="817286" r:id="rId1"/>
  </oleObjects>
</worksheet>
</file>

<file path=xl/worksheets/sheet2.xml><?xml version="1.0" encoding="utf-8"?>
<worksheet xmlns="http://schemas.openxmlformats.org/spreadsheetml/2006/main" xmlns:r="http://schemas.openxmlformats.org/officeDocument/2006/relationships">
  <sheetPr codeName="Tabelle4"/>
  <dimension ref="A1:Y27"/>
  <sheetViews>
    <sheetView zoomScale="75" zoomScaleNormal="75" zoomScalePageLayoutView="0" workbookViewId="0" topLeftCell="A1">
      <selection activeCell="A32" sqref="A32"/>
    </sheetView>
  </sheetViews>
  <sheetFormatPr defaultColWidth="11.421875" defaultRowHeight="12.75"/>
  <cols>
    <col min="1" max="1" width="5.140625" style="9" customWidth="1"/>
    <col min="2" max="2" width="18.7109375" style="10" customWidth="1"/>
    <col min="3" max="3" width="2.28125" style="10" customWidth="1"/>
    <col min="4" max="4" width="18.7109375" style="10" customWidth="1"/>
    <col min="5" max="5" width="4.7109375" style="10" customWidth="1"/>
    <col min="6" max="6" width="2.140625" style="10" customWidth="1"/>
    <col min="7" max="7" width="4.7109375" style="10" customWidth="1"/>
    <col min="8" max="8" width="6.28125" style="10" customWidth="1"/>
    <col min="9" max="9" width="7.00390625" style="10" customWidth="1"/>
    <col min="10" max="10" width="1.7109375" style="10" customWidth="1"/>
    <col min="11" max="11" width="18.7109375" style="11" customWidth="1"/>
    <col min="12" max="12" width="8.28125" style="11" customWidth="1"/>
    <col min="13" max="13" width="5.57421875" style="11" customWidth="1"/>
    <col min="14" max="14" width="5.28125" style="11" customWidth="1"/>
    <col min="15" max="15" width="2.140625" style="11" customWidth="1"/>
    <col min="16" max="16" width="5.421875" style="11" customWidth="1"/>
    <col min="17" max="17" width="5.57421875" style="11" customWidth="1"/>
    <col min="18" max="18" width="2.421875" style="10" customWidth="1"/>
    <col min="19" max="19" width="7.8515625" style="11" customWidth="1"/>
    <col min="20" max="20" width="7.28125" style="11" customWidth="1"/>
    <col min="21" max="21" width="7.421875" style="11" customWidth="1"/>
    <col min="22" max="23" width="8.421875" style="11" customWidth="1"/>
    <col min="24" max="16384" width="11.421875" style="13" customWidth="1"/>
  </cols>
  <sheetData>
    <row r="1" spans="22:23" ht="47.25" customHeight="1">
      <c r="V1" s="12"/>
      <c r="W1" s="12"/>
    </row>
    <row r="2" spans="1:25" ht="43.5" customHeight="1">
      <c r="A2" s="14" t="s">
        <v>41</v>
      </c>
      <c r="B2" s="15" t="s">
        <v>42</v>
      </c>
      <c r="C2" s="15"/>
      <c r="D2" s="15" t="s">
        <v>42</v>
      </c>
      <c r="E2" s="113" t="s">
        <v>13</v>
      </c>
      <c r="F2" s="113"/>
      <c r="G2" s="113"/>
      <c r="H2" s="89" t="s">
        <v>43</v>
      </c>
      <c r="I2" s="89" t="s">
        <v>44</v>
      </c>
      <c r="J2" s="16"/>
      <c r="K2" s="17" t="s">
        <v>0</v>
      </c>
      <c r="L2" s="17" t="s">
        <v>45</v>
      </c>
      <c r="M2" s="17" t="s">
        <v>1</v>
      </c>
      <c r="N2" s="114" t="s">
        <v>2</v>
      </c>
      <c r="O2" s="114"/>
      <c r="P2" s="114"/>
      <c r="Q2" s="17" t="s">
        <v>46</v>
      </c>
      <c r="R2" s="16"/>
      <c r="S2" s="11" t="s">
        <v>47</v>
      </c>
      <c r="T2" s="11" t="s">
        <v>48</v>
      </c>
      <c r="U2" s="11" t="s">
        <v>49</v>
      </c>
      <c r="V2" s="12" t="s">
        <v>50</v>
      </c>
      <c r="W2" s="12" t="s">
        <v>51</v>
      </c>
      <c r="X2" s="12" t="s">
        <v>57</v>
      </c>
      <c r="Y2" s="12" t="s">
        <v>58</v>
      </c>
    </row>
    <row r="3" spans="1:25" ht="12.75">
      <c r="A3" s="18">
        <f>Spielplan!$B14</f>
        <v>1</v>
      </c>
      <c r="B3" s="18" t="str">
        <f>Spielplan!$F14</f>
        <v>M01</v>
      </c>
      <c r="C3" s="19" t="s">
        <v>16</v>
      </c>
      <c r="D3" s="20" t="str">
        <f>Spielplan!$H14</f>
        <v>M02</v>
      </c>
      <c r="E3" s="15">
        <f>IF(Spielplan!$I14="","",Spielplan!$I14)</f>
      </c>
      <c r="F3" s="15" t="s">
        <v>17</v>
      </c>
      <c r="G3" s="15">
        <f>IF(Spielplan!$K14="","",Spielplan!$K14)</f>
      </c>
      <c r="H3" s="90">
        <f aca="true" t="shared" si="0" ref="H3:H26">IF(OR($E3="",$G3=""),"",IF(E3&gt;G3,3,IF(E3=G3,1,0)))</f>
      </c>
      <c r="I3" s="90">
        <f aca="true" t="shared" si="1" ref="I3:I26">IF(OR($E3="",$G3=""),"",IF(G3&gt;E3,3,IF(E3=G3,1,0)))</f>
      </c>
      <c r="K3" s="88" t="str">
        <f>Vorgaben!A2</f>
        <v>M01</v>
      </c>
      <c r="L3" s="19">
        <f>SUM(S3:U3)</f>
        <v>0</v>
      </c>
      <c r="M3" s="19">
        <f>SUM(H3,I11,H19)</f>
        <v>0</v>
      </c>
      <c r="N3" s="15">
        <f>SUM(E3,G11,E19)</f>
        <v>0</v>
      </c>
      <c r="O3" s="15" t="s">
        <v>17</v>
      </c>
      <c r="P3" s="15">
        <f>SUM(G3,E11,G19)</f>
        <v>0</v>
      </c>
      <c r="Q3" s="15">
        <f>N3-P3</f>
        <v>0</v>
      </c>
      <c r="R3" s="21"/>
      <c r="S3" s="11">
        <f>IF(OR(E3="",G3=""),0,1)</f>
        <v>0</v>
      </c>
      <c r="T3" s="11">
        <f>IF(OR(E11="",G11=""),0,1)</f>
        <v>0</v>
      </c>
      <c r="U3" s="11">
        <f>IF(OR(E19="",G19=""),0,1)</f>
        <v>0</v>
      </c>
      <c r="V3" s="11">
        <f>SUM(L3:L7)/2</f>
        <v>0</v>
      </c>
      <c r="W3" s="11">
        <f>SUM(L10:L14)/2</f>
        <v>0</v>
      </c>
      <c r="X3" s="11">
        <f>SUM(L17:L21)/2</f>
        <v>0</v>
      </c>
      <c r="Y3" s="11">
        <f>SUM(L24:L28)/2</f>
        <v>0</v>
      </c>
    </row>
    <row r="4" spans="1:21" ht="12.75">
      <c r="A4" s="18">
        <f>Spielplan!$B16</f>
        <v>3</v>
      </c>
      <c r="B4" s="18" t="str">
        <f>Spielplan!$F16</f>
        <v>M05</v>
      </c>
      <c r="C4" s="19" t="s">
        <v>16</v>
      </c>
      <c r="D4" s="20" t="str">
        <f>Spielplan!$H16</f>
        <v>M06</v>
      </c>
      <c r="E4" s="15">
        <f>IF(Spielplan!$I16="","",Spielplan!$I16)</f>
      </c>
      <c r="F4" s="15" t="s">
        <v>17</v>
      </c>
      <c r="G4" s="15">
        <f>IF(Spielplan!$K16="","",Spielplan!$K16)</f>
      </c>
      <c r="H4" s="90">
        <f t="shared" si="0"/>
      </c>
      <c r="I4" s="90">
        <f t="shared" si="1"/>
      </c>
      <c r="K4" s="88" t="str">
        <f>Vorgaben!A3</f>
        <v>M02</v>
      </c>
      <c r="L4" s="19">
        <f>SUM(S4:U4)</f>
        <v>0</v>
      </c>
      <c r="M4" s="19">
        <f>SUM(I3,H15,H23)</f>
        <v>0</v>
      </c>
      <c r="N4" s="15">
        <f>SUM(G3,E15,E23)</f>
        <v>0</v>
      </c>
      <c r="O4" s="15" t="s">
        <v>17</v>
      </c>
      <c r="P4" s="15">
        <f>SUM(E3,G15,G23)</f>
        <v>0</v>
      </c>
      <c r="Q4" s="15">
        <f>N4-P4</f>
        <v>0</v>
      </c>
      <c r="R4" s="21"/>
      <c r="S4" s="11">
        <f>IF(OR(E3="",G3=""),0,1)</f>
        <v>0</v>
      </c>
      <c r="T4" s="11">
        <f>IF(OR(E15="",G15=""),0,1)</f>
        <v>0</v>
      </c>
      <c r="U4" s="11">
        <f>IF(OR(E23="",G23=""),0,1)</f>
        <v>0</v>
      </c>
    </row>
    <row r="5" spans="1:21" ht="12.75">
      <c r="A5" s="18">
        <f>Spielplan!$B18</f>
        <v>5</v>
      </c>
      <c r="B5" s="18" t="str">
        <f>Spielplan!$F18</f>
        <v>M09</v>
      </c>
      <c r="C5" s="19" t="s">
        <v>16</v>
      </c>
      <c r="D5" s="20" t="str">
        <f>Spielplan!$H18</f>
        <v>M10</v>
      </c>
      <c r="E5" s="15">
        <f>IF(Spielplan!$I18="","",Spielplan!$I18)</f>
      </c>
      <c r="F5" s="15" t="s">
        <v>17</v>
      </c>
      <c r="G5" s="15">
        <f>IF(Spielplan!$K18="","",Spielplan!$K18)</f>
      </c>
      <c r="H5" s="90">
        <f t="shared" si="0"/>
      </c>
      <c r="I5" s="90">
        <f t="shared" si="1"/>
      </c>
      <c r="K5" s="88" t="str">
        <f>Vorgaben!A4</f>
        <v>M03</v>
      </c>
      <c r="L5" s="19">
        <f>SUM(S5:U5)</f>
        <v>0</v>
      </c>
      <c r="M5" s="19">
        <f>SUM(H7,I15,I19)</f>
        <v>0</v>
      </c>
      <c r="N5" s="15">
        <f>SUM(E7,G15,G19)</f>
        <v>0</v>
      </c>
      <c r="O5" s="15" t="s">
        <v>17</v>
      </c>
      <c r="P5" s="15">
        <f>SUM(G7,E15,E19)</f>
        <v>0</v>
      </c>
      <c r="Q5" s="15">
        <f>N5-P5</f>
        <v>0</v>
      </c>
      <c r="R5" s="21"/>
      <c r="S5" s="11">
        <f>IF(OR(E7="",G7=""),0,1)</f>
        <v>0</v>
      </c>
      <c r="T5" s="11">
        <f>IF(OR(E15="",G15=""),0,1)</f>
        <v>0</v>
      </c>
      <c r="U5" s="11">
        <f>IF(OR(E19="",G19=""),0,1)</f>
        <v>0</v>
      </c>
    </row>
    <row r="6" spans="1:21" ht="12.75">
      <c r="A6" s="18">
        <f>Spielplan!$B19</f>
        <v>6</v>
      </c>
      <c r="B6" s="18" t="str">
        <f>Spielplan!$F19</f>
        <v>M12</v>
      </c>
      <c r="C6" s="19" t="s">
        <v>16</v>
      </c>
      <c r="D6" s="20" t="str">
        <f>Spielplan!$H19</f>
        <v>M13</v>
      </c>
      <c r="E6" s="15">
        <f>IF(Spielplan!$I19="","",Spielplan!$I19)</f>
      </c>
      <c r="F6" s="15" t="s">
        <v>17</v>
      </c>
      <c r="G6" s="15">
        <f>IF(Spielplan!$K19="","",Spielplan!$K19)</f>
      </c>
      <c r="H6" s="90">
        <f t="shared" si="0"/>
      </c>
      <c r="I6" s="90">
        <f t="shared" si="1"/>
      </c>
      <c r="K6" s="88" t="str">
        <f>Vorgaben!A5</f>
        <v>M04</v>
      </c>
      <c r="L6" s="19">
        <f>SUM(S6:U6)</f>
        <v>0</v>
      </c>
      <c r="M6" s="19">
        <f>SUM(I7,H11,I23)</f>
        <v>0</v>
      </c>
      <c r="N6" s="15">
        <f>SUM(G7,E11,G23)</f>
        <v>0</v>
      </c>
      <c r="O6" s="15" t="s">
        <v>17</v>
      </c>
      <c r="P6" s="15">
        <f>SUM(E7,G11,E23)</f>
        <v>0</v>
      </c>
      <c r="Q6" s="15">
        <f>N6-P6</f>
        <v>0</v>
      </c>
      <c r="R6" s="21"/>
      <c r="S6" s="11">
        <f>IF(OR(E7="",G7=""),0,1)</f>
        <v>0</v>
      </c>
      <c r="T6" s="11">
        <f>IF(OR(E11="",G11=""),0,1)</f>
        <v>0</v>
      </c>
      <c r="U6" s="11">
        <f>IF(OR(E23="",G23=""),0,1)</f>
        <v>0</v>
      </c>
    </row>
    <row r="7" spans="1:18" ht="12.75">
      <c r="A7" s="18">
        <f>Spielplan!$B15</f>
        <v>2</v>
      </c>
      <c r="B7" s="18" t="str">
        <f>Spielplan!$F15</f>
        <v>M03</v>
      </c>
      <c r="C7" s="19" t="s">
        <v>16</v>
      </c>
      <c r="D7" s="20" t="str">
        <f>Spielplan!$H15</f>
        <v>M04</v>
      </c>
      <c r="E7" s="15">
        <f>IF(Spielplan!$I15="","",Spielplan!$I15)</f>
      </c>
      <c r="F7" s="15" t="s">
        <v>17</v>
      </c>
      <c r="G7" s="15">
        <f>IF(Spielplan!$K15="","",Spielplan!$K15)</f>
      </c>
      <c r="H7" s="90">
        <f t="shared" si="0"/>
      </c>
      <c r="I7" s="90">
        <f t="shared" si="1"/>
      </c>
      <c r="K7" s="13"/>
      <c r="L7" s="19"/>
      <c r="M7" s="19"/>
      <c r="N7" s="15"/>
      <c r="O7" s="15"/>
      <c r="P7" s="15"/>
      <c r="Q7" s="15"/>
      <c r="R7" s="21"/>
    </row>
    <row r="8" spans="1:23" ht="12.75">
      <c r="A8" s="18">
        <f>Spielplan!$B17</f>
        <v>4</v>
      </c>
      <c r="B8" s="18" t="str">
        <f>Spielplan!$F17</f>
        <v>M07</v>
      </c>
      <c r="C8" s="19" t="s">
        <v>16</v>
      </c>
      <c r="D8" s="20" t="str">
        <f>Spielplan!$H17</f>
        <v>M08</v>
      </c>
      <c r="E8" s="15">
        <f>IF(Spielplan!$I17="","",Spielplan!$I17)</f>
      </c>
      <c r="F8" s="15" t="s">
        <v>17</v>
      </c>
      <c r="G8" s="15">
        <f>IF(Spielplan!$K17="","",Spielplan!$K17)</f>
      </c>
      <c r="H8" s="90">
        <f t="shared" si="0"/>
      </c>
      <c r="I8" s="90">
        <f t="shared" si="1"/>
      </c>
      <c r="K8" s="113" t="s">
        <v>6</v>
      </c>
      <c r="L8" s="113" t="s">
        <v>45</v>
      </c>
      <c r="M8" s="113" t="s">
        <v>1</v>
      </c>
      <c r="N8" s="113" t="s">
        <v>2</v>
      </c>
      <c r="O8" s="113"/>
      <c r="P8" s="113"/>
      <c r="Q8" s="113" t="s">
        <v>46</v>
      </c>
      <c r="V8" s="22"/>
      <c r="W8" s="22"/>
    </row>
    <row r="9" spans="1:23" ht="12.75">
      <c r="A9" s="18">
        <f>Spielplan!$B20</f>
        <v>7</v>
      </c>
      <c r="B9" s="18" t="str">
        <f>Spielplan!$F20</f>
        <v>M11</v>
      </c>
      <c r="C9" s="19" t="s">
        <v>16</v>
      </c>
      <c r="D9" s="20">
        <f>Spielplan!$H20</f>
        <v>0</v>
      </c>
      <c r="E9" s="15">
        <f>IF(Spielplan!$I20="","",Spielplan!$I20)</f>
      </c>
      <c r="F9" s="15" t="s">
        <v>17</v>
      </c>
      <c r="G9" s="15">
        <f>IF(Spielplan!$K20="","",Spielplan!$K20)</f>
      </c>
      <c r="H9" s="90">
        <f t="shared" si="0"/>
      </c>
      <c r="I9" s="90">
        <f t="shared" si="1"/>
      </c>
      <c r="K9" s="113"/>
      <c r="L9" s="113"/>
      <c r="M9" s="113"/>
      <c r="N9" s="113"/>
      <c r="O9" s="113"/>
      <c r="P9" s="113"/>
      <c r="Q9" s="113"/>
      <c r="V9" s="22"/>
      <c r="W9" s="22"/>
    </row>
    <row r="10" spans="1:23" ht="12.75">
      <c r="A10" s="18">
        <f>Spielplan!$B21</f>
        <v>8</v>
      </c>
      <c r="B10" s="18" t="str">
        <f>Spielplan!$F21</f>
        <v>M14</v>
      </c>
      <c r="C10" s="19" t="s">
        <v>16</v>
      </c>
      <c r="D10" s="20">
        <f>Spielplan!$H21</f>
        <v>0</v>
      </c>
      <c r="E10" s="15">
        <f>IF(Spielplan!$I21="","",Spielplan!$I21)</f>
      </c>
      <c r="F10" s="15" t="s">
        <v>17</v>
      </c>
      <c r="G10" s="15">
        <f>IF(Spielplan!$K21="","",Spielplan!$K21)</f>
      </c>
      <c r="H10" s="90">
        <f t="shared" si="0"/>
      </c>
      <c r="I10" s="90">
        <f t="shared" si="1"/>
      </c>
      <c r="K10" s="88" t="str">
        <f>Vorgaben!A9</f>
        <v>M05</v>
      </c>
      <c r="L10" s="19">
        <f>SUM(S10:U10)</f>
        <v>0</v>
      </c>
      <c r="M10" s="19">
        <f>SUM(H4,H20,I12)</f>
        <v>0</v>
      </c>
      <c r="N10" s="15">
        <f>SUM(E4,G12,E20)</f>
        <v>0</v>
      </c>
      <c r="O10" s="15" t="s">
        <v>17</v>
      </c>
      <c r="P10" s="15">
        <f>SUM(G4,E12,G20)</f>
        <v>0</v>
      </c>
      <c r="Q10" s="15">
        <f>N10-P10</f>
        <v>0</v>
      </c>
      <c r="R10" s="23"/>
      <c r="S10" s="11">
        <f>IF(OR(E4="",G4=""),0,1)</f>
        <v>0</v>
      </c>
      <c r="T10" s="11">
        <f>IF(OR(E12="",G12=""),0,1)</f>
        <v>0</v>
      </c>
      <c r="U10" s="11">
        <f>IF(OR(E20="",G20=""),0,1)</f>
        <v>0</v>
      </c>
      <c r="V10" s="24"/>
      <c r="W10" s="24"/>
    </row>
    <row r="11" spans="1:23" ht="12.75">
      <c r="A11" s="18">
        <f>Spielplan!$B22</f>
        <v>7</v>
      </c>
      <c r="B11" s="18" t="str">
        <f>Spielplan!$F22</f>
        <v>M04</v>
      </c>
      <c r="C11" s="19" t="s">
        <v>16</v>
      </c>
      <c r="D11" s="20" t="str">
        <f>Spielplan!$H22</f>
        <v>M01</v>
      </c>
      <c r="E11" s="15">
        <f>IF(Spielplan!$I22="","",Spielplan!$I22)</f>
      </c>
      <c r="F11" s="15" t="s">
        <v>17</v>
      </c>
      <c r="G11" s="15">
        <f>IF(Spielplan!$K22="","",Spielplan!$K22)</f>
      </c>
      <c r="H11" s="90">
        <f t="shared" si="0"/>
      </c>
      <c r="I11" s="90">
        <f t="shared" si="1"/>
      </c>
      <c r="J11" s="25"/>
      <c r="K11" s="88" t="str">
        <f>Vorgaben!A10</f>
        <v>M06</v>
      </c>
      <c r="L11" s="19">
        <f>SUM(S11:U11)</f>
        <v>0</v>
      </c>
      <c r="M11" s="19">
        <f>SUM(I4,H24,H16)</f>
        <v>0</v>
      </c>
      <c r="N11" s="15">
        <f>SUM(G4,E16,E24)</f>
        <v>0</v>
      </c>
      <c r="O11" s="15" t="s">
        <v>17</v>
      </c>
      <c r="P11" s="15">
        <f>SUM(E4,G16,G24)</f>
        <v>0</v>
      </c>
      <c r="Q11" s="15">
        <f>N11-P11</f>
        <v>0</v>
      </c>
      <c r="R11" s="25"/>
      <c r="S11" s="11">
        <f>IF(OR(E4="",G4=""),0,1)</f>
        <v>0</v>
      </c>
      <c r="T11" s="11">
        <f>IF(OR(E16="",G16=""),0,1)</f>
        <v>0</v>
      </c>
      <c r="U11" s="11">
        <f>IF(OR(E24="",G24=""),0,1)</f>
        <v>0</v>
      </c>
      <c r="V11" s="25"/>
      <c r="W11" s="25"/>
    </row>
    <row r="12" spans="1:21" ht="12.75">
      <c r="A12" s="18">
        <f>Spielplan!$B24</f>
        <v>9</v>
      </c>
      <c r="B12" s="18" t="str">
        <f>Spielplan!$F24</f>
        <v>M08</v>
      </c>
      <c r="C12" s="19" t="s">
        <v>16</v>
      </c>
      <c r="D12" s="20" t="str">
        <f>Spielplan!$H24</f>
        <v>M05</v>
      </c>
      <c r="E12" s="15">
        <f>IF(Spielplan!$I24="","",Spielplan!$I24)</f>
      </c>
      <c r="F12" s="15" t="s">
        <v>17</v>
      </c>
      <c r="G12" s="15">
        <f>IF(Spielplan!$K24="","",Spielplan!$K24)</f>
      </c>
      <c r="H12" s="90">
        <f t="shared" si="0"/>
      </c>
      <c r="I12" s="90">
        <f t="shared" si="1"/>
      </c>
      <c r="K12" s="88" t="str">
        <f>Vorgaben!A11</f>
        <v>M07</v>
      </c>
      <c r="L12" s="19">
        <f>SUM(S12:U12)</f>
        <v>0</v>
      </c>
      <c r="M12" s="19">
        <f>SUM(H8,I16,I20)</f>
        <v>0</v>
      </c>
      <c r="N12" s="15">
        <f>SUM(E8,G16,G20)</f>
        <v>0</v>
      </c>
      <c r="O12" s="15" t="s">
        <v>17</v>
      </c>
      <c r="P12" s="15">
        <f>SUM(G8,E20,E16)</f>
        <v>0</v>
      </c>
      <c r="Q12" s="15">
        <f>N12-P12</f>
        <v>0</v>
      </c>
      <c r="S12" s="11">
        <f>IF(OR(E8="",G8=""),0,1)</f>
        <v>0</v>
      </c>
      <c r="T12" s="11">
        <f>IF(OR(E16="",G16=""),0,1)</f>
        <v>0</v>
      </c>
      <c r="U12" s="11">
        <f>IF(OR(E20="",G20=""),0,1)</f>
        <v>0</v>
      </c>
    </row>
    <row r="13" spans="1:21" ht="12.75">
      <c r="A13" s="18">
        <f>Spielplan!$B25</f>
        <v>11</v>
      </c>
      <c r="B13" s="18">
        <f>Spielplan!$F25</f>
        <v>0</v>
      </c>
      <c r="C13" s="19" t="s">
        <v>16</v>
      </c>
      <c r="D13" s="20" t="str">
        <f>Spielplan!$H25</f>
        <v>M09</v>
      </c>
      <c r="E13" s="15">
        <f>IF(Spielplan!$I25="","",Spielplan!$I25)</f>
      </c>
      <c r="F13" s="15" t="s">
        <v>17</v>
      </c>
      <c r="G13" s="15">
        <f>IF(Spielplan!$K25="","",Spielplan!$K25)</f>
      </c>
      <c r="H13" s="90">
        <f t="shared" si="0"/>
      </c>
      <c r="I13" s="90">
        <f t="shared" si="1"/>
      </c>
      <c r="K13" s="88" t="str">
        <f>Vorgaben!A12</f>
        <v>M08</v>
      </c>
      <c r="L13" s="19">
        <f>SUM(S13:U13)</f>
        <v>0</v>
      </c>
      <c r="M13" s="19">
        <f>SUM(I8,H12,I24)</f>
        <v>0</v>
      </c>
      <c r="N13" s="15">
        <f>SUM(G8,E12,G24)</f>
        <v>0</v>
      </c>
      <c r="O13" s="15" t="s">
        <v>17</v>
      </c>
      <c r="P13" s="15">
        <f>SUM(E8,G12,E24)</f>
        <v>0</v>
      </c>
      <c r="Q13" s="15">
        <f>N13-P13</f>
        <v>0</v>
      </c>
      <c r="S13" s="11">
        <f>IF(OR(E8="",G8=""),0,1)</f>
        <v>0</v>
      </c>
      <c r="T13" s="11">
        <f>IF(OR(E12="",G12=""),0,1)</f>
        <v>0</v>
      </c>
      <c r="U13" s="11">
        <f>IF(OR(E24="",G24=""),0,1)</f>
        <v>0</v>
      </c>
    </row>
    <row r="14" spans="1:17" ht="15.75" customHeight="1">
      <c r="A14" s="18">
        <f>Spielplan!$B26</f>
        <v>12</v>
      </c>
      <c r="B14" s="18">
        <f>Spielplan!$F26</f>
        <v>0</v>
      </c>
      <c r="C14" s="19" t="s">
        <v>16</v>
      </c>
      <c r="D14" s="20" t="str">
        <f>Spielplan!$H26</f>
        <v>M12</v>
      </c>
      <c r="E14" s="15">
        <f>IF(Spielplan!$I26="","",Spielplan!$I26)</f>
      </c>
      <c r="F14" s="15" t="s">
        <v>17</v>
      </c>
      <c r="G14" s="15">
        <f>IF(Spielplan!$K26="","",Spielplan!$K26)</f>
      </c>
      <c r="H14" s="90">
        <f t="shared" si="0"/>
      </c>
      <c r="I14" s="90">
        <f t="shared" si="1"/>
      </c>
      <c r="K14" s="13"/>
      <c r="L14" s="19"/>
      <c r="M14" s="19"/>
      <c r="N14" s="15"/>
      <c r="O14" s="15"/>
      <c r="P14" s="15"/>
      <c r="Q14" s="15"/>
    </row>
    <row r="15" spans="1:23" ht="12.75" customHeight="1">
      <c r="A15" s="18">
        <f>Spielplan!$B23</f>
        <v>8</v>
      </c>
      <c r="B15" s="18" t="str">
        <f>Spielplan!$F23</f>
        <v>M02</v>
      </c>
      <c r="C15" s="19" t="s">
        <v>16</v>
      </c>
      <c r="D15" s="20" t="str">
        <f>Spielplan!$H23</f>
        <v>M03</v>
      </c>
      <c r="E15" s="15">
        <f>IF(Spielplan!$I23="","",Spielplan!$I23)</f>
      </c>
      <c r="F15" s="15" t="s">
        <v>17</v>
      </c>
      <c r="G15" s="15">
        <f>IF(Spielplan!$K23="","",Spielplan!$K23)</f>
      </c>
      <c r="H15" s="90">
        <f t="shared" si="0"/>
      </c>
      <c r="I15" s="90">
        <f t="shared" si="1"/>
      </c>
      <c r="K15" s="113" t="s">
        <v>3</v>
      </c>
      <c r="L15" s="113" t="s">
        <v>45</v>
      </c>
      <c r="M15" s="113" t="s">
        <v>1</v>
      </c>
      <c r="N15" s="113" t="s">
        <v>2</v>
      </c>
      <c r="O15" s="113"/>
      <c r="P15" s="113"/>
      <c r="Q15" s="113" t="s">
        <v>46</v>
      </c>
      <c r="V15" s="22"/>
      <c r="W15" s="22"/>
    </row>
    <row r="16" spans="1:23" ht="12.75" customHeight="1">
      <c r="A16" s="18">
        <f>Spielplan!$B27</f>
        <v>10</v>
      </c>
      <c r="B16" s="18" t="str">
        <f>Spielplan!$F27</f>
        <v>M06</v>
      </c>
      <c r="C16" s="19" t="s">
        <v>16</v>
      </c>
      <c r="D16" s="20" t="str">
        <f>Spielplan!$H27</f>
        <v>M07</v>
      </c>
      <c r="E16" s="15">
        <f>IF(Spielplan!$I27="","",Spielplan!$I27)</f>
      </c>
      <c r="F16" s="15" t="s">
        <v>17</v>
      </c>
      <c r="G16" s="15">
        <f>IF(Spielplan!$K27="","",Spielplan!$K27)</f>
      </c>
      <c r="H16" s="90">
        <f t="shared" si="0"/>
      </c>
      <c r="I16" s="90">
        <f t="shared" si="1"/>
      </c>
      <c r="K16" s="113"/>
      <c r="L16" s="113"/>
      <c r="M16" s="113"/>
      <c r="N16" s="113"/>
      <c r="O16" s="113"/>
      <c r="P16" s="113"/>
      <c r="Q16" s="113"/>
      <c r="V16" s="22"/>
      <c r="W16" s="22"/>
    </row>
    <row r="17" spans="1:23" ht="15.75" customHeight="1">
      <c r="A17" s="18">
        <f>Spielplan!$B28</f>
        <v>11</v>
      </c>
      <c r="B17" s="18" t="str">
        <f>Spielplan!$F28</f>
        <v>M10</v>
      </c>
      <c r="C17" s="19" t="s">
        <v>16</v>
      </c>
      <c r="D17" s="20" t="str">
        <f>Spielplan!$H28</f>
        <v>M11</v>
      </c>
      <c r="E17" s="15">
        <f>IF(Spielplan!$I28="","",Spielplan!$I28)</f>
      </c>
      <c r="F17" s="15" t="s">
        <v>17</v>
      </c>
      <c r="G17" s="15">
        <f>IF(Spielplan!$K28="","",Spielplan!$K28)</f>
      </c>
      <c r="H17" s="90">
        <f t="shared" si="0"/>
      </c>
      <c r="I17" s="90">
        <f t="shared" si="1"/>
      </c>
      <c r="K17" s="3" t="str">
        <f>Vorgaben!B2</f>
        <v>M09</v>
      </c>
      <c r="L17" s="19">
        <f>SUM(S17:U17)</f>
        <v>0</v>
      </c>
      <c r="M17" s="19">
        <f>SUM(H5,I13,H21)</f>
        <v>0</v>
      </c>
      <c r="N17" s="15">
        <f>SUM(E5,G13,E21)</f>
        <v>0</v>
      </c>
      <c r="O17" s="15" t="s">
        <v>17</v>
      </c>
      <c r="P17" s="15">
        <f>SUM(G5,E13,G21)</f>
        <v>0</v>
      </c>
      <c r="Q17" s="15">
        <f>N17-P17</f>
        <v>0</v>
      </c>
      <c r="R17" s="23"/>
      <c r="S17" s="11">
        <f>IF(OR(E5="",G5=""),0,1)</f>
        <v>0</v>
      </c>
      <c r="T17" s="11">
        <f>IF(OR(E13="",G13=""),0,1)</f>
        <v>0</v>
      </c>
      <c r="U17" s="11">
        <f>IF(OR(E21="",G21=""),0,1)</f>
        <v>0</v>
      </c>
      <c r="V17" s="24"/>
      <c r="W17" s="24"/>
    </row>
    <row r="18" spans="1:23" ht="12.75">
      <c r="A18" s="18">
        <f>Spielplan!$B29</f>
        <v>12</v>
      </c>
      <c r="B18" s="18" t="str">
        <f>Spielplan!$F29</f>
        <v>M13</v>
      </c>
      <c r="C18" s="19" t="s">
        <v>16</v>
      </c>
      <c r="D18" s="20" t="str">
        <f>Spielplan!$H29</f>
        <v>M14</v>
      </c>
      <c r="E18" s="15">
        <f>IF(Spielplan!$I29="","",Spielplan!$I29)</f>
      </c>
      <c r="F18" s="15" t="s">
        <v>17</v>
      </c>
      <c r="G18" s="15">
        <f>IF(Spielplan!$K29="","",Spielplan!$K29)</f>
      </c>
      <c r="H18" s="90">
        <f t="shared" si="0"/>
      </c>
      <c r="I18" s="90">
        <f t="shared" si="1"/>
      </c>
      <c r="K18" s="88" t="str">
        <f>Vorgaben!B3</f>
        <v>M10</v>
      </c>
      <c r="L18" s="19">
        <f>SUM(S18:U18)</f>
        <v>0</v>
      </c>
      <c r="M18" s="19">
        <f>SUM(I5,H17,H25)</f>
        <v>0</v>
      </c>
      <c r="N18" s="15">
        <f>SUM(G5,E17,E25)</f>
        <v>0</v>
      </c>
      <c r="O18" s="15" t="s">
        <v>17</v>
      </c>
      <c r="P18" s="15">
        <f>SUM(E5,G17,G25)</f>
        <v>0</v>
      </c>
      <c r="Q18" s="15">
        <f>N18-P18</f>
        <v>0</v>
      </c>
      <c r="R18" s="25"/>
      <c r="S18" s="11">
        <f>IF(OR(E5="",G5=""),0,1)</f>
        <v>0</v>
      </c>
      <c r="T18" s="11">
        <f>IF(OR(E17="",G17=""),0,1)</f>
        <v>0</v>
      </c>
      <c r="U18" s="11">
        <f>IF(OR(E25="",G25=""),0,1)</f>
        <v>0</v>
      </c>
      <c r="V18" s="25"/>
      <c r="W18" s="25"/>
    </row>
    <row r="19" spans="1:21" ht="12.75">
      <c r="A19" s="18">
        <f>Spielplan!$B30</f>
        <v>13</v>
      </c>
      <c r="B19" s="18" t="str">
        <f>Spielplan!$F30</f>
        <v>M01</v>
      </c>
      <c r="C19" s="19" t="s">
        <v>16</v>
      </c>
      <c r="D19" s="20" t="str">
        <f>Spielplan!$H30</f>
        <v>M03</v>
      </c>
      <c r="E19" s="15">
        <f>IF(Spielplan!$I30="","",Spielplan!$I30)</f>
      </c>
      <c r="F19" s="15" t="s">
        <v>17</v>
      </c>
      <c r="G19" s="15">
        <f>IF(Spielplan!$K30="","",Spielplan!$K30)</f>
      </c>
      <c r="H19" s="90">
        <f t="shared" si="0"/>
      </c>
      <c r="I19" s="90">
        <f t="shared" si="1"/>
      </c>
      <c r="K19" s="88" t="str">
        <f>Vorgaben!B4</f>
        <v>M11</v>
      </c>
      <c r="L19" s="19">
        <f>SUM(S19:U19)</f>
        <v>0</v>
      </c>
      <c r="M19" s="19">
        <f>SUM(H9,I17,I21)</f>
        <v>0</v>
      </c>
      <c r="N19" s="15">
        <f>SUM(E9,G17,G21)</f>
        <v>0</v>
      </c>
      <c r="O19" s="15" t="s">
        <v>17</v>
      </c>
      <c r="P19" s="15">
        <f>SUM(G9,E17,E21)</f>
        <v>0</v>
      </c>
      <c r="Q19" s="15">
        <f>N19-P19</f>
        <v>0</v>
      </c>
      <c r="S19" s="11">
        <f>IF(OR(E9="",G9=""),0,1)</f>
        <v>0</v>
      </c>
      <c r="T19" s="11">
        <f>IF(OR(E17="",G17=""),0,1)</f>
        <v>0</v>
      </c>
      <c r="U19" s="11">
        <f>IF(OR(E21="",G21=""),0,1)</f>
        <v>0</v>
      </c>
    </row>
    <row r="20" spans="1:21" ht="12.75">
      <c r="A20" s="18">
        <f>Spielplan!$B32</f>
        <v>15</v>
      </c>
      <c r="B20" s="18" t="str">
        <f>Spielplan!$F32</f>
        <v>M05</v>
      </c>
      <c r="C20" s="19" t="s">
        <v>16</v>
      </c>
      <c r="D20" s="20" t="str">
        <f>Spielplan!$H32</f>
        <v>M07</v>
      </c>
      <c r="E20" s="15">
        <f>IF(Spielplan!$I32="","",Spielplan!$I32)</f>
      </c>
      <c r="F20" s="15" t="s">
        <v>17</v>
      </c>
      <c r="G20" s="15">
        <f>IF(Spielplan!$K32="","",Spielplan!$K32)</f>
      </c>
      <c r="H20" s="90">
        <f t="shared" si="0"/>
      </c>
      <c r="I20" s="90">
        <f t="shared" si="1"/>
      </c>
      <c r="K20" s="88">
        <f>Vorgaben!B5</f>
        <v>0</v>
      </c>
      <c r="L20" s="19">
        <f>SUM(S20:U20)</f>
        <v>0</v>
      </c>
      <c r="M20" s="19">
        <f>SUM(I9,I25,H13)</f>
        <v>0</v>
      </c>
      <c r="N20" s="15">
        <f>SUM(G9,G25,E13)</f>
        <v>0</v>
      </c>
      <c r="O20" s="15" t="s">
        <v>17</v>
      </c>
      <c r="P20" s="15">
        <f>SUM(E9,E25,G13)</f>
        <v>0</v>
      </c>
      <c r="Q20" s="15">
        <f>N20-P20</f>
        <v>0</v>
      </c>
      <c r="S20" s="11">
        <f>IF(OR(E9="",G9=""),0,1)</f>
        <v>0</v>
      </c>
      <c r="T20" s="11">
        <f>IF(OR(E13="",G13=""),0,1)</f>
        <v>0</v>
      </c>
      <c r="U20" s="11">
        <f>IF(OR(E25="",G25=""),0,1)</f>
        <v>0</v>
      </c>
    </row>
    <row r="21" spans="1:17" ht="12.75">
      <c r="A21" s="18">
        <f>Spielplan!$B34</f>
        <v>17</v>
      </c>
      <c r="B21" s="18" t="str">
        <f>Spielplan!$F34</f>
        <v>M09</v>
      </c>
      <c r="C21" s="19" t="s">
        <v>16</v>
      </c>
      <c r="D21" s="20" t="str">
        <f>Spielplan!$H34</f>
        <v>M11</v>
      </c>
      <c r="E21" s="15">
        <f>IF(Spielplan!$I34="","",Spielplan!$I34)</f>
      </c>
      <c r="F21" s="15" t="s">
        <v>17</v>
      </c>
      <c r="G21" s="15">
        <f>IF(Spielplan!$K34="","",Spielplan!$K34)</f>
      </c>
      <c r="H21" s="90">
        <f t="shared" si="0"/>
      </c>
      <c r="I21" s="90">
        <f t="shared" si="1"/>
      </c>
      <c r="K21" s="13"/>
      <c r="L21" s="19"/>
      <c r="M21" s="19"/>
      <c r="N21" s="15"/>
      <c r="O21" s="15"/>
      <c r="P21" s="15"/>
      <c r="Q21" s="15"/>
    </row>
    <row r="22" spans="1:23" ht="12.75">
      <c r="A22" s="18">
        <f>Spielplan!$B35</f>
        <v>18</v>
      </c>
      <c r="B22" s="18" t="str">
        <f>Spielplan!$F35</f>
        <v>M12</v>
      </c>
      <c r="C22" s="19" t="s">
        <v>16</v>
      </c>
      <c r="D22" s="20" t="str">
        <f>Spielplan!$H35</f>
        <v>M14</v>
      </c>
      <c r="E22" s="15">
        <f>IF(Spielplan!$I35="","",Spielplan!$I35)</f>
      </c>
      <c r="F22" s="15" t="s">
        <v>17</v>
      </c>
      <c r="G22" s="15">
        <f>IF(Spielplan!$K35="","",Spielplan!$K35)</f>
      </c>
      <c r="H22" s="90">
        <f t="shared" si="0"/>
      </c>
      <c r="I22" s="90">
        <f t="shared" si="1"/>
      </c>
      <c r="K22" s="113" t="s">
        <v>7</v>
      </c>
      <c r="L22" s="113" t="s">
        <v>45</v>
      </c>
      <c r="M22" s="113" t="s">
        <v>1</v>
      </c>
      <c r="N22" s="113" t="s">
        <v>2</v>
      </c>
      <c r="O22" s="113"/>
      <c r="P22" s="113"/>
      <c r="Q22" s="113" t="s">
        <v>46</v>
      </c>
      <c r="V22" s="22"/>
      <c r="W22" s="22"/>
    </row>
    <row r="23" spans="1:23" ht="12.75">
      <c r="A23" s="18">
        <f>Spielplan!$B31</f>
        <v>14</v>
      </c>
      <c r="B23" s="18" t="str">
        <f>Spielplan!$F31</f>
        <v>M02</v>
      </c>
      <c r="C23" s="19" t="s">
        <v>16</v>
      </c>
      <c r="D23" s="20" t="str">
        <f>Spielplan!$H31</f>
        <v>M04</v>
      </c>
      <c r="E23" s="15">
        <f>IF(Spielplan!$I31="","",Spielplan!$I31)</f>
      </c>
      <c r="F23" s="15" t="s">
        <v>17</v>
      </c>
      <c r="G23" s="15">
        <f>IF(Spielplan!$K31="","",Spielplan!$K31)</f>
      </c>
      <c r="H23" s="90">
        <f t="shared" si="0"/>
      </c>
      <c r="I23" s="90">
        <f t="shared" si="1"/>
      </c>
      <c r="K23" s="113"/>
      <c r="L23" s="113"/>
      <c r="M23" s="113"/>
      <c r="N23" s="113"/>
      <c r="O23" s="113"/>
      <c r="P23" s="113"/>
      <c r="Q23" s="113"/>
      <c r="V23" s="22"/>
      <c r="W23" s="22"/>
    </row>
    <row r="24" spans="1:23" ht="12.75">
      <c r="A24" s="18">
        <f>Spielplan!$B33</f>
        <v>16</v>
      </c>
      <c r="B24" s="18" t="str">
        <f>Spielplan!$F33</f>
        <v>M06</v>
      </c>
      <c r="C24" s="19" t="s">
        <v>16</v>
      </c>
      <c r="D24" s="20" t="str">
        <f>Spielplan!$H33</f>
        <v>M08</v>
      </c>
      <c r="E24" s="15">
        <f>IF(Spielplan!$I33="","",Spielplan!$I33)</f>
      </c>
      <c r="F24" s="15" t="s">
        <v>17</v>
      </c>
      <c r="G24" s="15">
        <f>IF(Spielplan!$K33="","",Spielplan!$K33)</f>
      </c>
      <c r="H24" s="90">
        <f t="shared" si="0"/>
      </c>
      <c r="I24" s="90">
        <f t="shared" si="1"/>
      </c>
      <c r="K24" s="88" t="str">
        <f>Vorgaben!B9</f>
        <v>M12</v>
      </c>
      <c r="L24" s="19">
        <f>SUM(S24:U24)</f>
        <v>0</v>
      </c>
      <c r="M24" s="19">
        <f>SUM(H6,I14,H22)</f>
        <v>0</v>
      </c>
      <c r="N24" s="15">
        <f>SUM(G14,E22,E6)</f>
        <v>0</v>
      </c>
      <c r="O24" s="15" t="s">
        <v>17</v>
      </c>
      <c r="P24" s="15">
        <f>SUM(G6,E14,G22)</f>
        <v>0</v>
      </c>
      <c r="Q24" s="15">
        <f>N24-P24</f>
        <v>0</v>
      </c>
      <c r="R24" s="23"/>
      <c r="S24" s="11">
        <f>IF(OR(E6="",G6=""),0,1)</f>
        <v>0</v>
      </c>
      <c r="T24" s="11">
        <f>IF(OR(E14="",G14=""),0,1)</f>
        <v>0</v>
      </c>
      <c r="U24" s="11">
        <f>IF(OR(E22="",G22=""),0,1)</f>
        <v>0</v>
      </c>
      <c r="V24" s="24"/>
      <c r="W24" s="24"/>
    </row>
    <row r="25" spans="1:23" ht="12.75">
      <c r="A25" s="18">
        <f>Spielplan!$B36</f>
        <v>23</v>
      </c>
      <c r="B25" s="18" t="str">
        <f>Spielplan!$F36</f>
        <v>M10</v>
      </c>
      <c r="C25" s="19" t="s">
        <v>16</v>
      </c>
      <c r="D25" s="20">
        <f>Spielplan!$H36</f>
        <v>0</v>
      </c>
      <c r="E25" s="15">
        <f>IF(Spielplan!$I36="","",Spielplan!$I36)</f>
      </c>
      <c r="F25" s="15" t="s">
        <v>17</v>
      </c>
      <c r="G25" s="15">
        <f>IF(Spielplan!$K36="","",Spielplan!$K36)</f>
      </c>
      <c r="H25" s="90">
        <f t="shared" si="0"/>
      </c>
      <c r="I25" s="90">
        <f t="shared" si="1"/>
      </c>
      <c r="K25" s="88" t="str">
        <f>Vorgaben!B10</f>
        <v>M13</v>
      </c>
      <c r="L25" s="19">
        <f>SUM(S25:U25)</f>
        <v>0</v>
      </c>
      <c r="M25" s="19">
        <f>SUM(I6,H18,H26)</f>
        <v>0</v>
      </c>
      <c r="N25" s="15">
        <f>SUM(G6,E18,E26)</f>
        <v>0</v>
      </c>
      <c r="O25" s="15" t="s">
        <v>17</v>
      </c>
      <c r="P25" s="15">
        <f>SUM(E6,G18,G26)</f>
        <v>0</v>
      </c>
      <c r="Q25" s="15">
        <f>N25-P25</f>
        <v>0</v>
      </c>
      <c r="R25" s="25"/>
      <c r="S25" s="11">
        <f>IF(OR(E6="",G6=""),0,1)</f>
        <v>0</v>
      </c>
      <c r="T25" s="11">
        <f>IF(OR(E18="",G18=""),0,1)</f>
        <v>0</v>
      </c>
      <c r="U25" s="11">
        <f>IF(OR(E26="",G26=""),0,1)</f>
        <v>0</v>
      </c>
      <c r="V25" s="25"/>
      <c r="W25" s="25"/>
    </row>
    <row r="26" spans="1:21" ht="12.75">
      <c r="A26" s="18">
        <f>Spielplan!$B37</f>
        <v>24</v>
      </c>
      <c r="B26" s="18" t="str">
        <f>Spielplan!$F37</f>
        <v>M13</v>
      </c>
      <c r="C26" s="19" t="s">
        <v>16</v>
      </c>
      <c r="D26" s="20">
        <f>Spielplan!$H37</f>
        <v>0</v>
      </c>
      <c r="E26" s="15">
        <f>IF(Spielplan!$I37="","",Spielplan!$I37)</f>
      </c>
      <c r="F26" s="15" t="s">
        <v>17</v>
      </c>
      <c r="G26" s="15">
        <f>IF(Spielplan!$K37="","",Spielplan!$K37)</f>
      </c>
      <c r="H26" s="90">
        <f t="shared" si="0"/>
      </c>
      <c r="I26" s="90">
        <f t="shared" si="1"/>
      </c>
      <c r="J26" s="26"/>
      <c r="K26" s="88" t="str">
        <f>Vorgaben!B11</f>
        <v>M14</v>
      </c>
      <c r="L26" s="19">
        <f>SUM(S26:U26)</f>
        <v>0</v>
      </c>
      <c r="M26" s="19">
        <f>SUM(H10,I18,I22)</f>
        <v>0</v>
      </c>
      <c r="N26" s="15">
        <f>SUM(E10,G18,G22)</f>
        <v>0</v>
      </c>
      <c r="O26" s="15" t="s">
        <v>17</v>
      </c>
      <c r="P26" s="15">
        <f>SUM(G10,E18,E22)</f>
        <v>0</v>
      </c>
      <c r="Q26" s="15">
        <f>N26-P26</f>
        <v>0</v>
      </c>
      <c r="S26" s="11">
        <f>IF(OR(E10="",G10=""),0,1)</f>
        <v>0</v>
      </c>
      <c r="T26" s="11">
        <f>IF(OR(E18="",G18=""),0,1)</f>
        <v>0</v>
      </c>
      <c r="U26" s="11">
        <f>IF(OR(E22="",G22=""),0,1)</f>
        <v>0</v>
      </c>
    </row>
    <row r="27" spans="1:21" ht="12.75">
      <c r="A27" s="18"/>
      <c r="B27" s="18"/>
      <c r="C27" s="19"/>
      <c r="D27" s="20"/>
      <c r="E27" s="15"/>
      <c r="F27" s="15"/>
      <c r="G27" s="15"/>
      <c r="K27" s="88">
        <f>Vorgaben!B12</f>
        <v>0</v>
      </c>
      <c r="L27" s="19">
        <f>SUM(S27:U27)</f>
        <v>0</v>
      </c>
      <c r="M27" s="19">
        <f>SUM(I10,I26,H14)</f>
        <v>0</v>
      </c>
      <c r="N27" s="15">
        <f>SUM(G10,E14,G26)</f>
        <v>0</v>
      </c>
      <c r="O27" s="15" t="s">
        <v>17</v>
      </c>
      <c r="P27" s="15">
        <f>SUM(E10,G14,E26)</f>
        <v>0</v>
      </c>
      <c r="Q27" s="15">
        <f>N27-P27</f>
        <v>0</v>
      </c>
      <c r="S27" s="11">
        <f>IF(OR(E10="",G10=""),0,1)</f>
        <v>0</v>
      </c>
      <c r="T27" s="11">
        <f>IF(OR(E14="",G14=""),0,1)</f>
        <v>0</v>
      </c>
      <c r="U27" s="11">
        <f>IF(OR(E26="",G26=""),0,1)</f>
        <v>0</v>
      </c>
    </row>
    <row r="29" ht="12.75"/>
    <row r="30" ht="12.75"/>
    <row r="31" ht="12.75"/>
    <row r="32" ht="12.75"/>
  </sheetData>
  <sheetProtection password="E760" sheet="1" objects="1" scenarios="1"/>
  <mergeCells count="17">
    <mergeCell ref="Q8:Q9"/>
    <mergeCell ref="E2:G2"/>
    <mergeCell ref="N2:P2"/>
    <mergeCell ref="K8:K9"/>
    <mergeCell ref="L8:L9"/>
    <mergeCell ref="M8:M9"/>
    <mergeCell ref="N8:P9"/>
    <mergeCell ref="Q15:Q16"/>
    <mergeCell ref="K22:K23"/>
    <mergeCell ref="L22:L23"/>
    <mergeCell ref="M22:M23"/>
    <mergeCell ref="N22:P23"/>
    <mergeCell ref="Q22:Q23"/>
    <mergeCell ref="K15:K16"/>
    <mergeCell ref="L15:L16"/>
    <mergeCell ref="M15:M16"/>
    <mergeCell ref="N15:P16"/>
  </mergeCells>
  <printOptions/>
  <pageMargins left="0.3937007874015748" right="0.3937007874015748" top="1.53" bottom="0.984251968503937" header="0.48" footer="0.5118110236220472"/>
  <pageSetup horizontalDpi="600" verticalDpi="600" orientation="portrait" paperSize="9" r:id="rId2"/>
  <headerFooter alignWithMargins="0">
    <oddHeader>&amp;C&amp;"Arial,Fett Kursiv"&amp;16&amp;E? Jugend - Turnier&amp;"Arial,Standard"&amp;10&amp;E
&amp;"Arial,Fett Kursiv"&amp;14VfB Wiesloch&amp;"Arial,Standard"&amp;10
&amp;12Stadionhalle - Wiesloch &amp;R&amp;"Arial,Fett"&amp;12Datum
</oddHeader>
  </headerFooter>
  <legacyDrawing r:id="rId1"/>
</worksheet>
</file>

<file path=xl/worksheets/sheet3.xml><?xml version="1.0" encoding="utf-8"?>
<worksheet xmlns="http://schemas.openxmlformats.org/spreadsheetml/2006/main" xmlns:r="http://schemas.openxmlformats.org/officeDocument/2006/relationships">
  <sheetPr codeName="Tabelle9"/>
  <dimension ref="A1:A4"/>
  <sheetViews>
    <sheetView showGridLines="0" showRowColHeaders="0" tabSelected="1" zoomScale="163" zoomScaleNormal="163" zoomScalePageLayoutView="0" workbookViewId="0" topLeftCell="A1">
      <selection activeCell="A1" sqref="A1"/>
    </sheetView>
  </sheetViews>
  <sheetFormatPr defaultColWidth="11.421875" defaultRowHeight="12.75"/>
  <cols>
    <col min="1" max="1" width="86.57421875" style="27" customWidth="1"/>
    <col min="2" max="2" width="35.7109375" style="27" customWidth="1"/>
    <col min="3" max="16384" width="11.421875" style="27" customWidth="1"/>
  </cols>
  <sheetData>
    <row r="1" ht="75" customHeight="1">
      <c r="A1" s="110" t="s">
        <v>52</v>
      </c>
    </row>
    <row r="2" ht="112.5" customHeight="1">
      <c r="A2" s="111"/>
    </row>
    <row r="3" ht="112.5" customHeight="1">
      <c r="A3" s="111"/>
    </row>
    <row r="4" ht="150" customHeight="1">
      <c r="A4" s="28"/>
    </row>
    <row r="5" ht="49.5" customHeight="1"/>
    <row r="6" ht="49.5" customHeight="1"/>
    <row r="7" ht="49.5" customHeight="1"/>
    <row r="8" ht="49.5" customHeight="1"/>
    <row r="9" ht="49.5" customHeight="1"/>
  </sheetData>
  <sheetProtection password="E760" sheet="1" objects="1" scenarios="1"/>
  <printOptions/>
  <pageMargins left="0.787401575" right="0.787401575" top="0.984251969" bottom="0.984251969" header="0.4921259845" footer="0.4921259845"/>
  <pageSetup horizontalDpi="600" verticalDpi="600" orientation="portrait" paperSize="9" r:id="rId2"/>
  <legacyDrawing r:id="rId1"/>
</worksheet>
</file>

<file path=xl/worksheets/sheet4.xml><?xml version="1.0" encoding="utf-8"?>
<worksheet xmlns="http://schemas.openxmlformats.org/spreadsheetml/2006/main" xmlns:r="http://schemas.openxmlformats.org/officeDocument/2006/relationships">
  <sheetPr codeName="Tabelle2"/>
  <dimension ref="A1:E13"/>
  <sheetViews>
    <sheetView zoomScalePageLayoutView="0" workbookViewId="0" topLeftCell="A1">
      <selection activeCell="B10" sqref="B10"/>
    </sheetView>
  </sheetViews>
  <sheetFormatPr defaultColWidth="11.421875" defaultRowHeight="12.75"/>
  <cols>
    <col min="1" max="1" width="26.8515625" style="2" customWidth="1"/>
    <col min="2" max="2" width="24.7109375" style="5" customWidth="1"/>
    <col min="3" max="3" width="8.7109375" style="4" customWidth="1"/>
    <col min="4" max="4" width="8.57421875" style="4" customWidth="1"/>
    <col min="5" max="5" width="5.421875" style="4" customWidth="1"/>
    <col min="6" max="16384" width="11.421875" style="4" customWidth="1"/>
  </cols>
  <sheetData>
    <row r="1" spans="1:5" s="1" customFormat="1" ht="33" customHeight="1">
      <c r="A1" s="8" t="s">
        <v>0</v>
      </c>
      <c r="B1" s="8" t="s">
        <v>3</v>
      </c>
      <c r="C1" s="115" t="s">
        <v>34</v>
      </c>
      <c r="D1" s="116"/>
      <c r="E1" s="116"/>
    </row>
    <row r="2" spans="1:4" ht="18" customHeight="1">
      <c r="A2" s="50" t="s">
        <v>64</v>
      </c>
      <c r="B2" s="51" t="s">
        <v>72</v>
      </c>
      <c r="C2" s="4" t="s">
        <v>35</v>
      </c>
      <c r="D2" s="5" t="s">
        <v>36</v>
      </c>
    </row>
    <row r="3" spans="1:4" ht="18" customHeight="1">
      <c r="A3" s="50" t="s">
        <v>65</v>
      </c>
      <c r="B3" s="51" t="s">
        <v>59</v>
      </c>
      <c r="C3" s="4" t="s">
        <v>4</v>
      </c>
      <c r="D3" s="54">
        <v>0.009722222222222222</v>
      </c>
    </row>
    <row r="4" spans="1:3" ht="18" customHeight="1">
      <c r="A4" s="50" t="s">
        <v>66</v>
      </c>
      <c r="B4" s="51" t="s">
        <v>60</v>
      </c>
      <c r="C4" s="4" t="s">
        <v>55</v>
      </c>
    </row>
    <row r="5" spans="1:4" ht="18" customHeight="1">
      <c r="A5" s="50" t="s">
        <v>67</v>
      </c>
      <c r="B5" s="108"/>
      <c r="C5" s="4" t="s">
        <v>5</v>
      </c>
      <c r="D5" s="55">
        <v>0.0006944444444444445</v>
      </c>
    </row>
    <row r="6" spans="1:4" ht="14.25" customHeight="1">
      <c r="A6" s="108"/>
      <c r="B6" s="108"/>
      <c r="C6" s="7" t="s">
        <v>37</v>
      </c>
      <c r="D6" s="6"/>
    </row>
    <row r="7" spans="3:4" ht="14.25" customHeight="1">
      <c r="C7" s="4" t="s">
        <v>5</v>
      </c>
      <c r="D7" s="56">
        <v>0.004166666666666667</v>
      </c>
    </row>
    <row r="8" spans="1:3" ht="33" customHeight="1">
      <c r="A8" s="8" t="s">
        <v>6</v>
      </c>
      <c r="B8" s="8" t="s">
        <v>7</v>
      </c>
      <c r="C8" s="7" t="s">
        <v>38</v>
      </c>
    </row>
    <row r="9" spans="1:2" ht="18" customHeight="1">
      <c r="A9" s="52" t="s">
        <v>68</v>
      </c>
      <c r="B9" s="53" t="s">
        <v>61</v>
      </c>
    </row>
    <row r="10" spans="1:2" ht="18" customHeight="1">
      <c r="A10" s="52" t="s">
        <v>69</v>
      </c>
      <c r="B10" s="53" t="s">
        <v>62</v>
      </c>
    </row>
    <row r="11" spans="1:2" ht="18" customHeight="1">
      <c r="A11" s="52" t="s">
        <v>70</v>
      </c>
      <c r="B11" s="53" t="s">
        <v>63</v>
      </c>
    </row>
    <row r="12" spans="1:3" ht="18" customHeight="1">
      <c r="A12" s="52" t="s">
        <v>71</v>
      </c>
      <c r="B12" s="108"/>
      <c r="C12" s="4" t="s">
        <v>39</v>
      </c>
    </row>
    <row r="13" spans="1:4" ht="18" customHeight="1">
      <c r="A13" s="108"/>
      <c r="B13" s="108"/>
      <c r="C13" s="4" t="s">
        <v>40</v>
      </c>
      <c r="D13" s="57">
        <v>0.375</v>
      </c>
    </row>
  </sheetData>
  <sheetProtection password="E760" sheet="1" objects="1" scenarios="1"/>
  <mergeCells count="1">
    <mergeCell ref="C1:E1"/>
  </mergeCells>
  <printOptions/>
  <pageMargins left="0.53" right="0.16" top="0.9" bottom="0.19" header="0.33" footer="0.13"/>
  <pageSetup horizontalDpi="300" verticalDpi="300" orientation="portrait" paperSize="9" r:id="rId3"/>
  <headerFooter alignWithMargins="0">
    <oddHeader>&amp;LPolizeirevier
Heidelberg-Süd&amp;C&amp;"Arial,Fett"&amp;14&amp;ESommerturnier 2003
Spielplan
&amp;R03. Juli 2003</oddHeader>
  </headerFooter>
  <legacyDrawing r:id="rId2"/>
</worksheet>
</file>

<file path=xl/worksheets/sheet5.xml><?xml version="1.0" encoding="utf-8"?>
<worksheet xmlns="http://schemas.openxmlformats.org/spreadsheetml/2006/main" xmlns:r="http://schemas.openxmlformats.org/officeDocument/2006/relationships">
  <sheetPr codeName="Tabelle3"/>
  <dimension ref="A1:M67"/>
  <sheetViews>
    <sheetView showRowColHeaders="0" zoomScale="90" zoomScaleNormal="90" zoomScalePageLayoutView="0" workbookViewId="0" topLeftCell="A1">
      <selection activeCell="I13" sqref="I13"/>
    </sheetView>
  </sheetViews>
  <sheetFormatPr defaultColWidth="11.421875" defaultRowHeight="12.75"/>
  <cols>
    <col min="1" max="1" width="6.57421875" style="64" customWidth="1"/>
    <col min="2" max="2" width="18.57421875" style="79" customWidth="1"/>
    <col min="3" max="3" width="5.421875" style="76" customWidth="1"/>
    <col min="4" max="5" width="4.28125" style="64" customWidth="1"/>
    <col min="6" max="6" width="22.421875" style="64" customWidth="1"/>
    <col min="7" max="7" width="2.57421875" style="61" customWidth="1"/>
    <col min="8" max="8" width="18.57421875" style="64" customWidth="1"/>
    <col min="9" max="9" width="5.00390625" style="61" customWidth="1"/>
    <col min="10" max="10" width="4.28125" style="64" customWidth="1"/>
    <col min="11" max="11" width="4.28125" style="61" customWidth="1"/>
    <col min="12" max="16384" width="11.421875" style="61" customWidth="1"/>
  </cols>
  <sheetData>
    <row r="1" spans="1:11" s="62" customFormat="1" ht="16.5" customHeight="1">
      <c r="A1" s="58"/>
      <c r="B1" s="59" t="s">
        <v>0</v>
      </c>
      <c r="C1" s="60" t="s">
        <v>1</v>
      </c>
      <c r="D1" s="97" t="s">
        <v>2</v>
      </c>
      <c r="E1" s="97"/>
      <c r="F1" s="61"/>
      <c r="H1" s="63" t="s">
        <v>3</v>
      </c>
      <c r="I1" s="60" t="s">
        <v>1</v>
      </c>
      <c r="J1" s="97" t="s">
        <v>2</v>
      </c>
      <c r="K1" s="97"/>
    </row>
    <row r="2" spans="2:11" ht="12.75">
      <c r="B2" s="96" t="str">
        <f>Vorgaben!A2</f>
        <v>M01</v>
      </c>
      <c r="C2" s="65"/>
      <c r="D2" s="66"/>
      <c r="E2" s="66"/>
      <c r="F2" s="61"/>
      <c r="H2" s="96" t="str">
        <f>Vorgaben!B2</f>
        <v>M09</v>
      </c>
      <c r="I2" s="66"/>
      <c r="J2" s="67"/>
      <c r="K2" s="67"/>
    </row>
    <row r="3" spans="1:11" ht="12.75">
      <c r="A3" s="68"/>
      <c r="B3" s="96" t="str">
        <f>Vorgaben!A3</f>
        <v>M02</v>
      </c>
      <c r="C3" s="65"/>
      <c r="D3" s="66"/>
      <c r="E3" s="66"/>
      <c r="F3" s="61"/>
      <c r="H3" s="96" t="str">
        <f>Vorgaben!B3</f>
        <v>M10</v>
      </c>
      <c r="I3" s="66"/>
      <c r="J3" s="67"/>
      <c r="K3" s="67"/>
    </row>
    <row r="4" spans="2:11" ht="12.75">
      <c r="B4" s="96" t="str">
        <f>Vorgaben!A4</f>
        <v>M03</v>
      </c>
      <c r="C4" s="65"/>
      <c r="D4" s="66"/>
      <c r="E4" s="66"/>
      <c r="F4" s="61"/>
      <c r="H4" s="96" t="str">
        <f>Vorgaben!B4</f>
        <v>M11</v>
      </c>
      <c r="I4" s="66"/>
      <c r="J4" s="67"/>
      <c r="K4" s="67"/>
    </row>
    <row r="5" spans="2:11" ht="12.75">
      <c r="B5" s="96" t="str">
        <f>Vorgaben!A5</f>
        <v>M04</v>
      </c>
      <c r="C5" s="65"/>
      <c r="D5" s="66"/>
      <c r="E5" s="66"/>
      <c r="F5" s="61"/>
      <c r="I5" s="64"/>
      <c r="K5" s="64"/>
    </row>
    <row r="6" ht="24.75" customHeight="1"/>
    <row r="7" spans="2:11" ht="12.75">
      <c r="B7" s="59" t="s">
        <v>6</v>
      </c>
      <c r="C7" s="60" t="s">
        <v>1</v>
      </c>
      <c r="D7" s="97" t="s">
        <v>2</v>
      </c>
      <c r="E7" s="97"/>
      <c r="H7" s="63" t="s">
        <v>7</v>
      </c>
      <c r="I7" s="60" t="s">
        <v>1</v>
      </c>
      <c r="J7" s="97" t="s">
        <v>2</v>
      </c>
      <c r="K7" s="97"/>
    </row>
    <row r="8" spans="2:11" ht="12.75">
      <c r="B8" s="96" t="str">
        <f>Vorgaben!A9</f>
        <v>M05</v>
      </c>
      <c r="C8" s="65"/>
      <c r="D8" s="66"/>
      <c r="E8" s="66"/>
      <c r="H8" s="96" t="str">
        <f>Vorgaben!B9</f>
        <v>M12</v>
      </c>
      <c r="I8" s="66"/>
      <c r="J8" s="69"/>
      <c r="K8" s="69"/>
    </row>
    <row r="9" spans="2:11" ht="12.75">
      <c r="B9" s="96" t="str">
        <f>Vorgaben!A10</f>
        <v>M06</v>
      </c>
      <c r="C9" s="65"/>
      <c r="D9" s="66"/>
      <c r="E9" s="66"/>
      <c r="H9" s="96" t="str">
        <f>Vorgaben!B10</f>
        <v>M13</v>
      </c>
      <c r="I9" s="66"/>
      <c r="J9" s="69"/>
      <c r="K9" s="69"/>
    </row>
    <row r="10" spans="2:11" ht="12.75">
      <c r="B10" s="96" t="str">
        <f>Vorgaben!A11</f>
        <v>M07</v>
      </c>
      <c r="C10" s="65"/>
      <c r="D10" s="66"/>
      <c r="E10" s="66"/>
      <c r="H10" s="96" t="str">
        <f>Vorgaben!B11</f>
        <v>M14</v>
      </c>
      <c r="I10" s="66"/>
      <c r="J10" s="69"/>
      <c r="K10" s="69"/>
    </row>
    <row r="11" spans="2:12" ht="12.75">
      <c r="B11" s="96" t="str">
        <f>Vorgaben!A12</f>
        <v>M08</v>
      </c>
      <c r="C11" s="65"/>
      <c r="D11" s="66"/>
      <c r="E11" s="66"/>
      <c r="I11" s="64"/>
      <c r="K11" s="64"/>
      <c r="L11" s="64"/>
    </row>
    <row r="13" spans="1:11" s="70" customFormat="1" ht="33" customHeight="1">
      <c r="A13" s="70" t="s">
        <v>8</v>
      </c>
      <c r="B13" s="70" t="s">
        <v>9</v>
      </c>
      <c r="C13" s="71" t="s">
        <v>10</v>
      </c>
      <c r="D13" s="120" t="s">
        <v>11</v>
      </c>
      <c r="E13" s="120"/>
      <c r="F13" s="72" t="s">
        <v>12</v>
      </c>
      <c r="G13" s="72"/>
      <c r="H13" s="72"/>
      <c r="I13" s="73" t="s">
        <v>13</v>
      </c>
      <c r="J13" s="74"/>
      <c r="K13" s="74"/>
    </row>
    <row r="14" spans="1:11" ht="21.75" customHeight="1">
      <c r="A14" s="98">
        <f>Vorgaben!D13</f>
        <v>0.375</v>
      </c>
      <c r="B14" s="100">
        <v>1</v>
      </c>
      <c r="C14" s="75" t="s">
        <v>14</v>
      </c>
      <c r="D14" s="119" t="s">
        <v>15</v>
      </c>
      <c r="E14" s="119"/>
      <c r="F14" s="76" t="str">
        <f>B2</f>
        <v>M01</v>
      </c>
      <c r="G14" s="64" t="s">
        <v>16</v>
      </c>
      <c r="H14" s="77" t="str">
        <f>B3</f>
        <v>M02</v>
      </c>
      <c r="I14" s="87"/>
      <c r="J14" s="64" t="s">
        <v>17</v>
      </c>
      <c r="K14" s="86"/>
    </row>
    <row r="15" spans="1:11" ht="13.5">
      <c r="A15" s="98">
        <f>A19+Vorgaben!D3+Vorgaben!D5</f>
        <v>0.39583333333333337</v>
      </c>
      <c r="B15" s="100">
        <v>2</v>
      </c>
      <c r="C15" s="75" t="s">
        <v>18</v>
      </c>
      <c r="D15" s="119" t="s">
        <v>15</v>
      </c>
      <c r="E15" s="119"/>
      <c r="F15" s="76" t="str">
        <f>B4</f>
        <v>M03</v>
      </c>
      <c r="G15" s="64" t="s">
        <v>16</v>
      </c>
      <c r="H15" s="77" t="str">
        <f>B5</f>
        <v>M04</v>
      </c>
      <c r="I15" s="87"/>
      <c r="J15" s="64" t="s">
        <v>17</v>
      </c>
      <c r="K15" s="86"/>
    </row>
    <row r="16" spans="1:11" ht="13.5">
      <c r="A16" s="98">
        <f>A14</f>
        <v>0.375</v>
      </c>
      <c r="B16" s="100">
        <v>3</v>
      </c>
      <c r="C16" s="75" t="s">
        <v>14</v>
      </c>
      <c r="D16" s="119" t="s">
        <v>19</v>
      </c>
      <c r="E16" s="119"/>
      <c r="F16" s="76" t="str">
        <f>B8</f>
        <v>M05</v>
      </c>
      <c r="G16" s="64" t="s">
        <v>16</v>
      </c>
      <c r="H16" s="77" t="str">
        <f>B9</f>
        <v>M06</v>
      </c>
      <c r="I16" s="87"/>
      <c r="J16" s="64" t="s">
        <v>17</v>
      </c>
      <c r="K16" s="86"/>
    </row>
    <row r="17" spans="1:11" ht="13.5">
      <c r="A17" s="98">
        <f>A15</f>
        <v>0.39583333333333337</v>
      </c>
      <c r="B17" s="100">
        <v>4</v>
      </c>
      <c r="C17" s="75" t="s">
        <v>18</v>
      </c>
      <c r="D17" s="119" t="s">
        <v>19</v>
      </c>
      <c r="E17" s="119"/>
      <c r="F17" s="76" t="str">
        <f>B10</f>
        <v>M07</v>
      </c>
      <c r="G17" s="64" t="s">
        <v>16</v>
      </c>
      <c r="H17" s="77" t="str">
        <f>B11</f>
        <v>M08</v>
      </c>
      <c r="I17" s="87"/>
      <c r="J17" s="64" t="s">
        <v>17</v>
      </c>
      <c r="K17" s="86"/>
    </row>
    <row r="18" spans="1:11" ht="13.5">
      <c r="A18" s="98">
        <f>A16+Vorgaben!D3+Vorgaben!D5</f>
        <v>0.3854166666666667</v>
      </c>
      <c r="B18" s="100">
        <v>5</v>
      </c>
      <c r="C18" s="75" t="s">
        <v>14</v>
      </c>
      <c r="D18" s="119" t="s">
        <v>20</v>
      </c>
      <c r="E18" s="119"/>
      <c r="F18" s="76" t="str">
        <f>H2</f>
        <v>M09</v>
      </c>
      <c r="G18" s="64" t="s">
        <v>16</v>
      </c>
      <c r="H18" s="77" t="str">
        <f>H3</f>
        <v>M10</v>
      </c>
      <c r="I18" s="87"/>
      <c r="J18" s="64" t="s">
        <v>17</v>
      </c>
      <c r="K18" s="86"/>
    </row>
    <row r="19" spans="1:11" ht="13.5">
      <c r="A19" s="98">
        <f>A18</f>
        <v>0.3854166666666667</v>
      </c>
      <c r="B19" s="100">
        <v>6</v>
      </c>
      <c r="C19" s="75" t="s">
        <v>18</v>
      </c>
      <c r="D19" s="119" t="s">
        <v>21</v>
      </c>
      <c r="E19" s="119"/>
      <c r="F19" s="76" t="str">
        <f>H8</f>
        <v>M12</v>
      </c>
      <c r="G19" s="64" t="s">
        <v>16</v>
      </c>
      <c r="H19" s="77" t="str">
        <f>H9</f>
        <v>M13</v>
      </c>
      <c r="I19" s="87"/>
      <c r="J19" s="64" t="s">
        <v>17</v>
      </c>
      <c r="K19" s="86"/>
    </row>
    <row r="20" spans="1:11" ht="13.5" hidden="1">
      <c r="A20" s="98">
        <f>A17+Vorgaben!D3+Vorgaben!D5</f>
        <v>0.40625000000000006</v>
      </c>
      <c r="B20" s="100">
        <v>7</v>
      </c>
      <c r="C20" s="75" t="s">
        <v>14</v>
      </c>
      <c r="D20" s="119" t="s">
        <v>20</v>
      </c>
      <c r="E20" s="119"/>
      <c r="F20" s="76" t="str">
        <f>H4</f>
        <v>M11</v>
      </c>
      <c r="G20" s="64" t="s">
        <v>16</v>
      </c>
      <c r="H20" s="77">
        <f>H5</f>
        <v>0</v>
      </c>
      <c r="I20" s="87"/>
      <c r="J20" s="64" t="s">
        <v>17</v>
      </c>
      <c r="K20" s="86"/>
    </row>
    <row r="21" spans="1:11" ht="13.5" hidden="1">
      <c r="A21" s="98">
        <f>A20</f>
        <v>0.40625000000000006</v>
      </c>
      <c r="B21" s="100">
        <v>8</v>
      </c>
      <c r="C21" s="75" t="s">
        <v>18</v>
      </c>
      <c r="D21" s="119" t="s">
        <v>21</v>
      </c>
      <c r="E21" s="119"/>
      <c r="F21" s="76" t="str">
        <f>H10</f>
        <v>M14</v>
      </c>
      <c r="G21" s="64" t="s">
        <v>16</v>
      </c>
      <c r="H21" s="77">
        <f>H11</f>
        <v>0</v>
      </c>
      <c r="I21" s="87"/>
      <c r="J21" s="64" t="s">
        <v>17</v>
      </c>
      <c r="K21" s="86"/>
    </row>
    <row r="22" spans="1:11" ht="13.5">
      <c r="A22" s="98">
        <f>A21+Vorgaben!D3+Vorgaben!D5</f>
        <v>0.41666666666666674</v>
      </c>
      <c r="B22" s="100">
        <v>7</v>
      </c>
      <c r="C22" s="75" t="s">
        <v>14</v>
      </c>
      <c r="D22" s="119" t="s">
        <v>15</v>
      </c>
      <c r="E22" s="119"/>
      <c r="F22" s="76" t="str">
        <f>B5</f>
        <v>M04</v>
      </c>
      <c r="G22" s="64" t="s">
        <v>16</v>
      </c>
      <c r="H22" s="77" t="str">
        <f>B2</f>
        <v>M01</v>
      </c>
      <c r="I22" s="87"/>
      <c r="J22" s="64" t="s">
        <v>17</v>
      </c>
      <c r="K22" s="86"/>
    </row>
    <row r="23" spans="1:11" ht="13.5">
      <c r="A23" s="98">
        <f>A26+Vorgaben!D3+Vorgaben!D5</f>
        <v>0.4375000000000001</v>
      </c>
      <c r="B23" s="100">
        <v>8</v>
      </c>
      <c r="C23" s="75" t="s">
        <v>18</v>
      </c>
      <c r="D23" s="119" t="s">
        <v>15</v>
      </c>
      <c r="E23" s="119"/>
      <c r="F23" s="76" t="str">
        <f>B3</f>
        <v>M02</v>
      </c>
      <c r="G23" s="64" t="s">
        <v>16</v>
      </c>
      <c r="H23" s="77" t="str">
        <f>B4</f>
        <v>M03</v>
      </c>
      <c r="I23" s="87"/>
      <c r="J23" s="64" t="s">
        <v>17</v>
      </c>
      <c r="K23" s="86"/>
    </row>
    <row r="24" spans="1:11" ht="13.5">
      <c r="A24" s="98">
        <f>A22</f>
        <v>0.41666666666666674</v>
      </c>
      <c r="B24" s="100">
        <v>9</v>
      </c>
      <c r="C24" s="75" t="s">
        <v>14</v>
      </c>
      <c r="D24" s="119" t="s">
        <v>19</v>
      </c>
      <c r="E24" s="119"/>
      <c r="F24" s="76" t="str">
        <f>B11</f>
        <v>M08</v>
      </c>
      <c r="G24" s="64" t="s">
        <v>16</v>
      </c>
      <c r="H24" s="77" t="str">
        <f>B8</f>
        <v>M05</v>
      </c>
      <c r="I24" s="87"/>
      <c r="J24" s="64" t="s">
        <v>17</v>
      </c>
      <c r="K24" s="86"/>
    </row>
    <row r="25" spans="1:11" ht="13.5" hidden="1">
      <c r="A25" s="98">
        <f>A24+Vorgaben!D3+Vorgaben!D5</f>
        <v>0.4270833333333334</v>
      </c>
      <c r="B25" s="100">
        <v>11</v>
      </c>
      <c r="C25" s="75" t="s">
        <v>14</v>
      </c>
      <c r="D25" s="119" t="s">
        <v>20</v>
      </c>
      <c r="E25" s="119"/>
      <c r="F25" s="76">
        <f>H5</f>
        <v>0</v>
      </c>
      <c r="G25" s="64" t="s">
        <v>16</v>
      </c>
      <c r="H25" s="77" t="str">
        <f>H2</f>
        <v>M09</v>
      </c>
      <c r="I25" s="87"/>
      <c r="J25" s="64" t="s">
        <v>17</v>
      </c>
      <c r="K25" s="86"/>
    </row>
    <row r="26" spans="1:11" ht="13.5" hidden="1">
      <c r="A26" s="98">
        <f>A25</f>
        <v>0.4270833333333334</v>
      </c>
      <c r="B26" s="100">
        <v>12</v>
      </c>
      <c r="C26" s="75" t="s">
        <v>18</v>
      </c>
      <c r="D26" s="119" t="s">
        <v>21</v>
      </c>
      <c r="E26" s="119"/>
      <c r="F26" s="76">
        <f>H11</f>
        <v>0</v>
      </c>
      <c r="G26" s="64" t="s">
        <v>16</v>
      </c>
      <c r="H26" s="77" t="str">
        <f>H8</f>
        <v>M12</v>
      </c>
      <c r="I26" s="87"/>
      <c r="J26" s="64" t="s">
        <v>17</v>
      </c>
      <c r="K26" s="86"/>
    </row>
    <row r="27" spans="1:11" ht="13.5">
      <c r="A27" s="98">
        <f>A23</f>
        <v>0.4375000000000001</v>
      </c>
      <c r="B27" s="100">
        <v>10</v>
      </c>
      <c r="C27" s="75" t="s">
        <v>18</v>
      </c>
      <c r="D27" s="119" t="s">
        <v>19</v>
      </c>
      <c r="E27" s="119"/>
      <c r="F27" s="76" t="str">
        <f>B9</f>
        <v>M06</v>
      </c>
      <c r="G27" s="64" t="s">
        <v>16</v>
      </c>
      <c r="H27" s="77" t="str">
        <f>B10</f>
        <v>M07</v>
      </c>
      <c r="I27" s="87"/>
      <c r="J27" s="64" t="s">
        <v>17</v>
      </c>
      <c r="K27" s="86"/>
    </row>
    <row r="28" spans="1:11" ht="13.5">
      <c r="A28" s="98">
        <f>A27+Vorgaben!D3+Vorgaben!D5</f>
        <v>0.4479166666666668</v>
      </c>
      <c r="B28" s="100">
        <v>11</v>
      </c>
      <c r="C28" s="75" t="s">
        <v>14</v>
      </c>
      <c r="D28" s="119" t="s">
        <v>20</v>
      </c>
      <c r="E28" s="119"/>
      <c r="F28" s="76" t="str">
        <f>H3</f>
        <v>M10</v>
      </c>
      <c r="G28" s="64" t="s">
        <v>16</v>
      </c>
      <c r="H28" s="77" t="str">
        <f>H4</f>
        <v>M11</v>
      </c>
      <c r="I28" s="87"/>
      <c r="J28" s="64" t="s">
        <v>17</v>
      </c>
      <c r="K28" s="86"/>
    </row>
    <row r="29" spans="1:11" ht="13.5">
      <c r="A29" s="98">
        <f>A28</f>
        <v>0.4479166666666668</v>
      </c>
      <c r="B29" s="100">
        <v>12</v>
      </c>
      <c r="C29" s="75" t="s">
        <v>18</v>
      </c>
      <c r="D29" s="119" t="s">
        <v>21</v>
      </c>
      <c r="E29" s="119"/>
      <c r="F29" s="76" t="str">
        <f>H9</f>
        <v>M13</v>
      </c>
      <c r="G29" s="64" t="s">
        <v>16</v>
      </c>
      <c r="H29" s="77" t="str">
        <f>H10</f>
        <v>M14</v>
      </c>
      <c r="I29" s="87"/>
      <c r="J29" s="64" t="s">
        <v>17</v>
      </c>
      <c r="K29" s="86"/>
    </row>
    <row r="30" spans="1:11" ht="13.5">
      <c r="A30" s="98">
        <f>A29+Vorgaben!D3+Vorgaben!D5</f>
        <v>0.4583333333333335</v>
      </c>
      <c r="B30" s="100">
        <v>13</v>
      </c>
      <c r="C30" s="75" t="s">
        <v>14</v>
      </c>
      <c r="D30" s="119" t="s">
        <v>15</v>
      </c>
      <c r="E30" s="119"/>
      <c r="F30" s="76" t="str">
        <f>B2</f>
        <v>M01</v>
      </c>
      <c r="G30" s="64" t="s">
        <v>16</v>
      </c>
      <c r="H30" s="77" t="str">
        <f>B4</f>
        <v>M03</v>
      </c>
      <c r="I30" s="87"/>
      <c r="J30" s="64" t="s">
        <v>17</v>
      </c>
      <c r="K30" s="86"/>
    </row>
    <row r="31" spans="1:11" ht="13.5">
      <c r="A31" s="98">
        <f>A35+Vorgaben!D3+Vorgaben!D5</f>
        <v>0.47916666666666685</v>
      </c>
      <c r="B31" s="100">
        <v>14</v>
      </c>
      <c r="C31" s="75" t="s">
        <v>18</v>
      </c>
      <c r="D31" s="119" t="s">
        <v>15</v>
      </c>
      <c r="E31" s="119"/>
      <c r="F31" s="76" t="str">
        <f>B3</f>
        <v>M02</v>
      </c>
      <c r="G31" s="64" t="s">
        <v>16</v>
      </c>
      <c r="H31" s="77" t="str">
        <f>B5</f>
        <v>M04</v>
      </c>
      <c r="I31" s="87"/>
      <c r="J31" s="64" t="s">
        <v>17</v>
      </c>
      <c r="K31" s="86"/>
    </row>
    <row r="32" spans="1:11" ht="13.5">
      <c r="A32" s="98">
        <f>A30</f>
        <v>0.4583333333333335</v>
      </c>
      <c r="B32" s="100">
        <v>15</v>
      </c>
      <c r="C32" s="75" t="s">
        <v>14</v>
      </c>
      <c r="D32" s="119" t="s">
        <v>19</v>
      </c>
      <c r="E32" s="119"/>
      <c r="F32" s="76" t="str">
        <f>B8</f>
        <v>M05</v>
      </c>
      <c r="G32" s="64" t="s">
        <v>16</v>
      </c>
      <c r="H32" s="77" t="str">
        <f>B10</f>
        <v>M07</v>
      </c>
      <c r="I32" s="87"/>
      <c r="J32" s="64" t="s">
        <v>17</v>
      </c>
      <c r="K32" s="86"/>
    </row>
    <row r="33" spans="1:11" ht="13.5">
      <c r="A33" s="98">
        <f>A31</f>
        <v>0.47916666666666685</v>
      </c>
      <c r="B33" s="100">
        <v>16</v>
      </c>
      <c r="C33" s="75" t="s">
        <v>18</v>
      </c>
      <c r="D33" s="119" t="s">
        <v>19</v>
      </c>
      <c r="E33" s="119"/>
      <c r="F33" s="76" t="str">
        <f>B9</f>
        <v>M06</v>
      </c>
      <c r="G33" s="64" t="s">
        <v>16</v>
      </c>
      <c r="H33" s="77" t="str">
        <f>B11</f>
        <v>M08</v>
      </c>
      <c r="I33" s="87"/>
      <c r="J33" s="64" t="s">
        <v>17</v>
      </c>
      <c r="K33" s="86"/>
    </row>
    <row r="34" spans="1:11" ht="13.5">
      <c r="A34" s="98">
        <f>A32+Vorgaben!D3+Vorgaben!D5</f>
        <v>0.46875000000000017</v>
      </c>
      <c r="B34" s="100">
        <v>17</v>
      </c>
      <c r="C34" s="75" t="s">
        <v>14</v>
      </c>
      <c r="D34" s="119" t="s">
        <v>20</v>
      </c>
      <c r="E34" s="119"/>
      <c r="F34" s="76" t="str">
        <f>H2</f>
        <v>M09</v>
      </c>
      <c r="G34" s="64" t="s">
        <v>16</v>
      </c>
      <c r="H34" s="77" t="str">
        <f>H4</f>
        <v>M11</v>
      </c>
      <c r="I34" s="87"/>
      <c r="J34" s="64" t="s">
        <v>17</v>
      </c>
      <c r="K34" s="86"/>
    </row>
    <row r="35" spans="1:11" ht="13.5">
      <c r="A35" s="98">
        <f>A34</f>
        <v>0.46875000000000017</v>
      </c>
      <c r="B35" s="100">
        <v>18</v>
      </c>
      <c r="C35" s="75" t="s">
        <v>18</v>
      </c>
      <c r="D35" s="119" t="s">
        <v>21</v>
      </c>
      <c r="E35" s="119"/>
      <c r="F35" s="76" t="str">
        <f>H8</f>
        <v>M12</v>
      </c>
      <c r="G35" s="64" t="s">
        <v>16</v>
      </c>
      <c r="H35" s="77" t="str">
        <f>H10</f>
        <v>M14</v>
      </c>
      <c r="I35" s="87"/>
      <c r="J35" s="64" t="s">
        <v>17</v>
      </c>
      <c r="K35" s="86"/>
    </row>
    <row r="36" spans="1:11" ht="13.5" hidden="1">
      <c r="A36" s="98">
        <f>A33+Vorgaben!D3+Vorgaben!D5</f>
        <v>0.48958333333333354</v>
      </c>
      <c r="B36" s="100">
        <v>23</v>
      </c>
      <c r="C36" s="75" t="s">
        <v>14</v>
      </c>
      <c r="D36" s="119" t="s">
        <v>20</v>
      </c>
      <c r="E36" s="119"/>
      <c r="F36" s="76" t="str">
        <f>H3</f>
        <v>M10</v>
      </c>
      <c r="G36" s="64" t="s">
        <v>16</v>
      </c>
      <c r="H36" s="77">
        <f>H5</f>
        <v>0</v>
      </c>
      <c r="I36" s="87"/>
      <c r="J36" s="64" t="s">
        <v>17</v>
      </c>
      <c r="K36" s="86"/>
    </row>
    <row r="37" spans="1:11" ht="13.5" hidden="1">
      <c r="A37" s="98">
        <f>A36</f>
        <v>0.48958333333333354</v>
      </c>
      <c r="B37" s="100">
        <v>24</v>
      </c>
      <c r="C37" s="75" t="s">
        <v>18</v>
      </c>
      <c r="D37" s="119" t="s">
        <v>21</v>
      </c>
      <c r="E37" s="119"/>
      <c r="F37" s="76" t="str">
        <f>H9</f>
        <v>M13</v>
      </c>
      <c r="G37" s="64" t="s">
        <v>16</v>
      </c>
      <c r="H37" s="77">
        <f>H11</f>
        <v>0</v>
      </c>
      <c r="I37" s="87"/>
      <c r="J37" s="64" t="s">
        <v>17</v>
      </c>
      <c r="K37" s="86"/>
    </row>
    <row r="38" spans="1:10" ht="77.25" customHeight="1">
      <c r="A38" s="98"/>
      <c r="B38" s="91" t="s">
        <v>9</v>
      </c>
      <c r="C38" s="61"/>
      <c r="D38" s="80"/>
      <c r="E38" s="80"/>
      <c r="F38" s="117" t="s">
        <v>22</v>
      </c>
      <c r="G38" s="117"/>
      <c r="H38" s="117"/>
      <c r="I38" s="82"/>
      <c r="J38" s="81"/>
    </row>
    <row r="39" spans="1:13" ht="33" customHeight="1">
      <c r="A39" s="98">
        <f>A35+Vorgaben!D3+Vorgaben!D7</f>
        <v>0.48263888888888906</v>
      </c>
      <c r="B39" s="103">
        <f>B35+1</f>
        <v>19</v>
      </c>
      <c r="C39" s="106" t="s">
        <v>14</v>
      </c>
      <c r="D39" s="80"/>
      <c r="E39" s="80"/>
      <c r="F39" s="93">
        <f>IF(Rechnen!W3=0,"",'Gruppen-Tabellen'!B9)</f>
      </c>
      <c r="G39" s="64" t="s">
        <v>17</v>
      </c>
      <c r="H39" s="92">
        <f>IF(Rechnen!V3=0,"",'Gruppen-Tabellen'!B4)</f>
      </c>
      <c r="I39" s="87"/>
      <c r="J39" s="64" t="s">
        <v>17</v>
      </c>
      <c r="K39" s="86"/>
      <c r="M39" s="92"/>
    </row>
    <row r="40" spans="1:13" ht="13.5">
      <c r="A40" s="98"/>
      <c r="B40" s="102"/>
      <c r="C40" s="106"/>
      <c r="D40" s="80"/>
      <c r="E40" s="80"/>
      <c r="F40" s="83" t="s">
        <v>25</v>
      </c>
      <c r="G40" s="83"/>
      <c r="H40" s="84" t="s">
        <v>23</v>
      </c>
      <c r="I40" s="118"/>
      <c r="J40" s="118"/>
      <c r="K40" s="118"/>
      <c r="M40" s="84"/>
    </row>
    <row r="41" spans="1:8" ht="13.5">
      <c r="A41" s="98"/>
      <c r="B41" s="101"/>
      <c r="C41" s="106"/>
      <c r="D41" s="80"/>
      <c r="E41" s="80"/>
      <c r="G41" s="64"/>
      <c r="H41" s="76"/>
    </row>
    <row r="42" spans="1:11" ht="13.5">
      <c r="A42" s="98">
        <f>A39</f>
        <v>0.48263888888888906</v>
      </c>
      <c r="B42" s="101">
        <f>B39+1</f>
        <v>20</v>
      </c>
      <c r="C42" s="106" t="s">
        <v>18</v>
      </c>
      <c r="D42" s="80"/>
      <c r="E42" s="80"/>
      <c r="F42" s="93">
        <f>IF(Rechnen!V3=0,"",'Gruppen-Tabellen'!B3)</f>
      </c>
      <c r="G42" s="64" t="s">
        <v>17</v>
      </c>
      <c r="H42" s="92">
        <f>IF(Rechnen!W3=0,"",'Gruppen-Tabellen'!B10)</f>
      </c>
      <c r="I42" s="87"/>
      <c r="J42" s="64" t="s">
        <v>17</v>
      </c>
      <c r="K42" s="86"/>
    </row>
    <row r="43" spans="1:11" ht="13.5">
      <c r="A43" s="98"/>
      <c r="B43" s="102"/>
      <c r="C43" s="106"/>
      <c r="D43" s="80"/>
      <c r="E43" s="80"/>
      <c r="F43" s="83" t="s">
        <v>27</v>
      </c>
      <c r="G43" s="83"/>
      <c r="H43" s="84" t="s">
        <v>30</v>
      </c>
      <c r="I43" s="118"/>
      <c r="J43" s="118"/>
      <c r="K43" s="118"/>
    </row>
    <row r="44" spans="1:8" ht="13.5">
      <c r="A44" s="98"/>
      <c r="B44" s="102"/>
      <c r="C44" s="106"/>
      <c r="D44" s="80"/>
      <c r="E44" s="80"/>
      <c r="F44" s="83"/>
      <c r="G44" s="83"/>
      <c r="H44" s="84"/>
    </row>
    <row r="45" spans="1:11" ht="13.5">
      <c r="A45" s="98">
        <f>A42+Vorgaben!D3+Vorgaben!D7</f>
        <v>0.49652777777777796</v>
      </c>
      <c r="B45" s="101">
        <f>B42+1</f>
        <v>21</v>
      </c>
      <c r="C45" s="106" t="s">
        <v>14</v>
      </c>
      <c r="D45" s="80"/>
      <c r="E45" s="80"/>
      <c r="F45" s="93">
        <f>IF(Rechnen!Y3=0,"",'Gruppen-Tabellen'!B21)</f>
      </c>
      <c r="G45" s="64" t="s">
        <v>17</v>
      </c>
      <c r="H45" s="92">
        <f>IF(Rechnen!X3=0,"",'Gruppen-Tabellen'!B16)</f>
      </c>
      <c r="I45" s="87"/>
      <c r="J45" s="64" t="s">
        <v>17</v>
      </c>
      <c r="K45" s="86"/>
    </row>
    <row r="46" spans="1:11" ht="13.5">
      <c r="A46" s="98"/>
      <c r="B46" s="102"/>
      <c r="C46" s="106"/>
      <c r="D46" s="80"/>
      <c r="E46" s="80"/>
      <c r="F46" s="83" t="s">
        <v>29</v>
      </c>
      <c r="G46" s="83"/>
      <c r="H46" s="84" t="s">
        <v>26</v>
      </c>
      <c r="I46" s="118"/>
      <c r="J46" s="118"/>
      <c r="K46" s="118"/>
    </row>
    <row r="47" spans="1:8" ht="13.5">
      <c r="A47" s="98"/>
      <c r="B47" s="101"/>
      <c r="C47" s="106"/>
      <c r="D47" s="80"/>
      <c r="E47" s="80"/>
      <c r="G47" s="64"/>
      <c r="H47" s="76"/>
    </row>
    <row r="48" spans="1:11" ht="13.5">
      <c r="A48" s="98">
        <f>A45</f>
        <v>0.49652777777777796</v>
      </c>
      <c r="B48" s="101">
        <f>B45+1</f>
        <v>22</v>
      </c>
      <c r="C48" s="106" t="s">
        <v>18</v>
      </c>
      <c r="D48" s="80"/>
      <c r="E48" s="80"/>
      <c r="F48" s="93">
        <f>IF(Rechnen!X3=0,"",'Gruppen-Tabellen'!B15)</f>
      </c>
      <c r="G48" s="64" t="s">
        <v>17</v>
      </c>
      <c r="H48" s="92">
        <f>IF(Rechnen!Y3=0,"",'Gruppen-Tabellen'!B22)</f>
      </c>
      <c r="I48" s="87"/>
      <c r="J48" s="64" t="s">
        <v>17</v>
      </c>
      <c r="K48" s="86"/>
    </row>
    <row r="49" spans="1:11" ht="13.5">
      <c r="A49" s="98"/>
      <c r="B49" s="101"/>
      <c r="C49" s="106"/>
      <c r="D49" s="80"/>
      <c r="E49" s="85"/>
      <c r="F49" s="83" t="s">
        <v>24</v>
      </c>
      <c r="G49" s="83"/>
      <c r="H49" s="84" t="s">
        <v>28</v>
      </c>
      <c r="I49" s="118"/>
      <c r="J49" s="118"/>
      <c r="K49" s="118"/>
    </row>
    <row r="50" spans="1:8" ht="13.5">
      <c r="A50" s="98"/>
      <c r="B50" s="101"/>
      <c r="C50" s="106"/>
      <c r="D50" s="80"/>
      <c r="E50" s="80"/>
      <c r="G50" s="76"/>
      <c r="H50" s="76"/>
    </row>
    <row r="51" spans="1:8" ht="13.5">
      <c r="A51" s="98"/>
      <c r="B51" s="101"/>
      <c r="C51" s="107"/>
      <c r="D51" s="80"/>
      <c r="E51" s="80"/>
      <c r="F51" s="76"/>
      <c r="G51" s="64"/>
      <c r="H51" s="77"/>
    </row>
    <row r="52" spans="1:5" ht="13.5">
      <c r="A52" s="99"/>
      <c r="B52" s="101"/>
      <c r="C52" s="107"/>
      <c r="D52" s="80"/>
      <c r="E52" s="80"/>
    </row>
    <row r="53" spans="1:10" ht="13.5">
      <c r="A53" s="98"/>
      <c r="B53" s="101"/>
      <c r="C53" s="106"/>
      <c r="D53" s="80"/>
      <c r="E53" s="85"/>
      <c r="F53" s="117" t="s">
        <v>31</v>
      </c>
      <c r="G53" s="117"/>
      <c r="H53" s="117"/>
      <c r="I53" s="82"/>
      <c r="J53" s="81"/>
    </row>
    <row r="54" spans="1:11" ht="33" customHeight="1">
      <c r="A54" s="98">
        <f>A48+Vorgaben!D3+Vorgaben!D7</f>
        <v>0.5104166666666669</v>
      </c>
      <c r="B54" s="103">
        <f>B48+1</f>
        <v>23</v>
      </c>
      <c r="C54" s="106" t="s">
        <v>14</v>
      </c>
      <c r="D54" s="80"/>
      <c r="E54" s="80"/>
      <c r="F54" s="94">
        <f>IF(OR(I42="",K42=""),"",IF(I42&gt;K42,F42,IF(I42&lt;=K42,H42)))</f>
      </c>
      <c r="G54" s="64" t="s">
        <v>17</v>
      </c>
      <c r="H54" s="95">
        <f>IF(OR(I45="",K45=""),"",IF(I45&gt;K45,F45,IF(I45&lt;=K45,H45)))</f>
      </c>
      <c r="I54" s="87"/>
      <c r="J54" s="64" t="s">
        <v>17</v>
      </c>
      <c r="K54" s="86"/>
    </row>
    <row r="55" spans="1:11" ht="13.5">
      <c r="A55" s="98"/>
      <c r="B55" s="104"/>
      <c r="C55" s="106"/>
      <c r="D55" s="80"/>
      <c r="E55" s="80"/>
      <c r="F55" s="83" t="s">
        <v>76</v>
      </c>
      <c r="G55" s="83"/>
      <c r="H55" s="83" t="s">
        <v>73</v>
      </c>
      <c r="I55" s="118"/>
      <c r="J55" s="118"/>
      <c r="K55" s="118"/>
    </row>
    <row r="56" spans="1:8" ht="13.5">
      <c r="A56" s="98"/>
      <c r="B56" s="103"/>
      <c r="C56" s="106"/>
      <c r="D56" s="80"/>
      <c r="E56" s="80"/>
      <c r="G56" s="64"/>
      <c r="H56" s="76"/>
    </row>
    <row r="57" spans="1:11" ht="13.5">
      <c r="A57" s="98">
        <f>A54</f>
        <v>0.5104166666666669</v>
      </c>
      <c r="B57" s="103">
        <f>B54+1</f>
        <v>24</v>
      </c>
      <c r="C57" s="106" t="s">
        <v>18</v>
      </c>
      <c r="D57" s="80"/>
      <c r="E57" s="80"/>
      <c r="F57" s="94">
        <f>IF(OR(I39="",K39=""),"",IF(I39&gt;K39,F39,IF(I39&lt;=K39,H39)))</f>
      </c>
      <c r="G57" s="64" t="s">
        <v>17</v>
      </c>
      <c r="H57" s="95">
        <f>IF(OR(I48="",K48=""),"",IF(I48&gt;K48,F48,IF(I48&lt;=K48,H48)))</f>
      </c>
      <c r="I57" s="87"/>
      <c r="J57" s="64" t="s">
        <v>17</v>
      </c>
      <c r="K57" s="86"/>
    </row>
    <row r="58" spans="1:11" ht="13.5">
      <c r="A58" s="98"/>
      <c r="B58" s="101"/>
      <c r="C58" s="106"/>
      <c r="D58" s="80"/>
      <c r="E58" s="85"/>
      <c r="F58" s="83" t="s">
        <v>74</v>
      </c>
      <c r="G58" s="83"/>
      <c r="H58" s="83" t="s">
        <v>75</v>
      </c>
      <c r="I58" s="118"/>
      <c r="J58" s="118"/>
      <c r="K58" s="118"/>
    </row>
    <row r="59" spans="1:8" ht="13.5">
      <c r="A59" s="98"/>
      <c r="B59" s="101"/>
      <c r="C59" s="106"/>
      <c r="D59" s="80"/>
      <c r="E59" s="80"/>
      <c r="G59" s="76"/>
      <c r="H59" s="76"/>
    </row>
    <row r="60" spans="1:10" ht="39.75" customHeight="1">
      <c r="A60" s="99"/>
      <c r="B60" s="101"/>
      <c r="C60" s="106"/>
      <c r="D60" s="80"/>
      <c r="E60" s="80"/>
      <c r="F60" s="117" t="s">
        <v>32</v>
      </c>
      <c r="G60" s="117"/>
      <c r="H60" s="117"/>
      <c r="I60" s="64"/>
      <c r="J60" s="81"/>
    </row>
    <row r="61" spans="1:11" ht="30" customHeight="1">
      <c r="A61" s="98">
        <f>A57+Vorgaben!D3+Vorgaben!D7</f>
        <v>0.5243055555555557</v>
      </c>
      <c r="B61" s="101">
        <f>B57+1</f>
        <v>25</v>
      </c>
      <c r="C61" s="106" t="s">
        <v>18</v>
      </c>
      <c r="D61" s="80"/>
      <c r="E61" s="80"/>
      <c r="F61" s="94">
        <f>IF(OR(I54="",K54=""),"",IF(I54&lt;K54,F54,IF(I54&gt;=K54,H54)))</f>
      </c>
      <c r="G61" s="64" t="s">
        <v>17</v>
      </c>
      <c r="H61" s="95">
        <f>IF(OR(I57="",K57=""),"",IF(I57&lt;K57,F57,IF(I57&gt;=K57,H57)))</f>
      </c>
      <c r="I61" s="87"/>
      <c r="J61" s="81" t="s">
        <v>17</v>
      </c>
      <c r="K61" s="86"/>
    </row>
    <row r="62" spans="1:11" ht="13.5">
      <c r="A62" s="99"/>
      <c r="B62" s="105"/>
      <c r="C62" s="106"/>
      <c r="D62" s="80"/>
      <c r="E62" s="80"/>
      <c r="F62" s="83" t="s">
        <v>77</v>
      </c>
      <c r="G62" s="83"/>
      <c r="H62" s="84" t="s">
        <v>78</v>
      </c>
      <c r="I62" s="118"/>
      <c r="J62" s="118"/>
      <c r="K62" s="118"/>
    </row>
    <row r="63" spans="1:8" ht="13.5">
      <c r="A63" s="98"/>
      <c r="B63" s="101"/>
      <c r="C63" s="106"/>
      <c r="D63" s="80"/>
      <c r="E63" s="80"/>
      <c r="G63" s="76"/>
      <c r="H63" s="76"/>
    </row>
    <row r="64" spans="1:10" ht="39.75" customHeight="1">
      <c r="A64" s="98"/>
      <c r="B64" s="101"/>
      <c r="C64" s="106"/>
      <c r="D64" s="80"/>
      <c r="E64" s="85"/>
      <c r="F64" s="117" t="s">
        <v>33</v>
      </c>
      <c r="G64" s="117"/>
      <c r="H64" s="117"/>
      <c r="I64" s="81"/>
      <c r="J64" s="81"/>
    </row>
    <row r="65" spans="1:11" ht="33" customHeight="1">
      <c r="A65" s="98">
        <f>A61</f>
        <v>0.5243055555555557</v>
      </c>
      <c r="B65" s="101">
        <f>B61+1</f>
        <v>26</v>
      </c>
      <c r="C65" s="106" t="s">
        <v>14</v>
      </c>
      <c r="D65" s="80"/>
      <c r="E65" s="80"/>
      <c r="F65" s="94">
        <f>IF(OR(I54="",K54=""),"",IF(I54&gt;K54,F54,IF(I54&lt;=K54,H54)))</f>
      </c>
      <c r="G65" s="64" t="s">
        <v>17</v>
      </c>
      <c r="H65" s="95">
        <f>IF(OR(I57="",K57=""),"",IF(I57&gt;K57,F57,IF(I57&lt;=K57,H57)))</f>
      </c>
      <c r="I65" s="87"/>
      <c r="J65" s="64" t="s">
        <v>17</v>
      </c>
      <c r="K65" s="86"/>
    </row>
    <row r="66" spans="1:11" ht="13.5">
      <c r="A66" s="98"/>
      <c r="B66" s="101"/>
      <c r="C66" s="106"/>
      <c r="F66" s="83" t="s">
        <v>79</v>
      </c>
      <c r="G66" s="83"/>
      <c r="H66" s="84" t="s">
        <v>80</v>
      </c>
      <c r="I66" s="118"/>
      <c r="J66" s="118"/>
      <c r="K66" s="118"/>
    </row>
    <row r="67" spans="1:10" ht="12.75">
      <c r="A67" s="78"/>
      <c r="C67" s="61"/>
      <c r="F67" s="61"/>
      <c r="H67" s="61"/>
      <c r="J67" s="61"/>
    </row>
  </sheetData>
  <sheetProtection password="E760" sheet="1" objects="1" scenarios="1"/>
  <mergeCells count="37">
    <mergeCell ref="D13:E13"/>
    <mergeCell ref="D31:E31"/>
    <mergeCell ref="D33:E33"/>
    <mergeCell ref="D36:E36"/>
    <mergeCell ref="D23:E23"/>
    <mergeCell ref="D27:E27"/>
    <mergeCell ref="D28:E28"/>
    <mergeCell ref="D29:E29"/>
    <mergeCell ref="D22:E22"/>
    <mergeCell ref="D24:E24"/>
    <mergeCell ref="D20:E20"/>
    <mergeCell ref="D21:E21"/>
    <mergeCell ref="D37:E37"/>
    <mergeCell ref="D30:E30"/>
    <mergeCell ref="D32:E32"/>
    <mergeCell ref="D34:E34"/>
    <mergeCell ref="D35:E35"/>
    <mergeCell ref="I62:K62"/>
    <mergeCell ref="I66:K66"/>
    <mergeCell ref="D14:E14"/>
    <mergeCell ref="D16:E16"/>
    <mergeCell ref="D18:E18"/>
    <mergeCell ref="D19:E19"/>
    <mergeCell ref="D25:E25"/>
    <mergeCell ref="D26:E26"/>
    <mergeCell ref="D15:E15"/>
    <mergeCell ref="D17:E17"/>
    <mergeCell ref="F64:H64"/>
    <mergeCell ref="F60:H60"/>
    <mergeCell ref="F53:H53"/>
    <mergeCell ref="F38:H38"/>
    <mergeCell ref="I40:K40"/>
    <mergeCell ref="I43:K43"/>
    <mergeCell ref="I46:K46"/>
    <mergeCell ref="I49:K49"/>
    <mergeCell ref="I55:K55"/>
    <mergeCell ref="I58:K58"/>
  </mergeCells>
  <printOptions/>
  <pageMargins left="0.53" right="0.16" top="1.21" bottom="0.19" header="0.33" footer="0.13"/>
  <pageSetup horizontalDpi="300" verticalDpi="300" orientation="portrait" paperSize="9" r:id="rId2"/>
  <headerFooter alignWithMargins="0">
    <oddHeader>&amp;LVereins
Name
&amp;C&amp;"Arial,Fett"&amp;14&amp;ETurnier 
Spielplan
&amp;RDatum</oddHeader>
  </headerFooter>
  <rowBreaks count="1" manualBreakCount="1">
    <brk id="37" max="10" man="1"/>
  </rowBreaks>
  <legacyDrawing r:id="rId1"/>
</worksheet>
</file>

<file path=xl/worksheets/sheet6.xml><?xml version="1.0" encoding="utf-8"?>
<worksheet xmlns="http://schemas.openxmlformats.org/spreadsheetml/2006/main" xmlns:r="http://schemas.openxmlformats.org/officeDocument/2006/relationships">
  <sheetPr codeName="Tabelle1"/>
  <dimension ref="A1:O24"/>
  <sheetViews>
    <sheetView zoomScale="84" zoomScaleNormal="84" zoomScalePageLayoutView="0" workbookViewId="0" topLeftCell="A2">
      <selection activeCell="B1" sqref="B1:H1"/>
    </sheetView>
  </sheetViews>
  <sheetFormatPr defaultColWidth="11.421875" defaultRowHeight="12.75"/>
  <cols>
    <col min="1" max="1" width="6.8515625" style="42" customWidth="1"/>
    <col min="2" max="2" width="25.7109375" style="35" customWidth="1"/>
    <col min="3" max="4" width="8.7109375" style="35" customWidth="1"/>
    <col min="5" max="5" width="6.7109375" style="35" customWidth="1"/>
    <col min="6" max="6" width="2.140625" style="35" customWidth="1"/>
    <col min="7" max="7" width="6.7109375" style="35" customWidth="1"/>
    <col min="8" max="8" width="5.7109375" style="35" customWidth="1"/>
    <col min="9" max="9" width="2.421875" style="36" customWidth="1"/>
    <col min="10" max="10" width="38.28125" style="35" customWidth="1"/>
    <col min="11" max="11" width="6.140625" style="35" customWidth="1"/>
    <col min="12" max="12" width="5.421875" style="36" customWidth="1"/>
    <col min="13" max="13" width="2.421875" style="35" customWidth="1"/>
    <col min="14" max="14" width="5.421875" style="35" customWidth="1"/>
    <col min="15" max="15" width="5.7109375" style="35" customWidth="1"/>
  </cols>
  <sheetData>
    <row r="1" spans="1:15" ht="27" customHeight="1">
      <c r="A1" s="29"/>
      <c r="B1" s="130" t="s">
        <v>53</v>
      </c>
      <c r="C1" s="130"/>
      <c r="D1" s="130"/>
      <c r="E1" s="130"/>
      <c r="F1" s="130"/>
      <c r="G1" s="130"/>
      <c r="H1" s="130"/>
      <c r="I1" s="30"/>
      <c r="J1" s="30"/>
      <c r="K1" s="30"/>
      <c r="L1" s="30"/>
      <c r="M1" s="30"/>
      <c r="N1" s="30"/>
      <c r="O1" s="30"/>
    </row>
    <row r="2" spans="1:9" ht="30" customHeight="1">
      <c r="A2" s="31" t="s">
        <v>54</v>
      </c>
      <c r="B2" s="32" t="s">
        <v>0</v>
      </c>
      <c r="C2" s="33" t="s">
        <v>45</v>
      </c>
      <c r="D2" s="32" t="s">
        <v>1</v>
      </c>
      <c r="E2" s="121" t="s">
        <v>2</v>
      </c>
      <c r="F2" s="121"/>
      <c r="G2" s="121"/>
      <c r="H2" s="32" t="s">
        <v>46</v>
      </c>
      <c r="I2" s="34"/>
    </row>
    <row r="3" spans="1:9" ht="18" customHeight="1">
      <c r="A3" s="37">
        <f>IF(Rechnen!$V$3=0,"",1)</f>
      </c>
      <c r="B3" s="38" t="str">
        <f>Rechnen!K3</f>
        <v>M01</v>
      </c>
      <c r="C3" s="38">
        <f>IF(Rechnen!$V$3=0,"",Rechnen!L3)</f>
      </c>
      <c r="D3" s="38">
        <f>IF(Rechnen!$V$3=0,"",Rechnen!M3)</f>
      </c>
      <c r="E3" s="38">
        <f>IF(Rechnen!$V$3=0,"",Rechnen!N3)</f>
      </c>
      <c r="F3" s="39" t="s">
        <v>17</v>
      </c>
      <c r="G3" s="38">
        <f>IF(Rechnen!$V$3=0,"",Rechnen!P3)</f>
      </c>
      <c r="H3" s="40">
        <f>IF(AND(E3="",G3=""),"",(E3-G3))</f>
      </c>
      <c r="I3" s="41"/>
    </row>
    <row r="4" spans="1:9" ht="18" customHeight="1">
      <c r="A4" s="37">
        <f>IF(Rechnen!$V$3=0,"",2)</f>
      </c>
      <c r="B4" s="38" t="str">
        <f>Rechnen!K4</f>
        <v>M02</v>
      </c>
      <c r="C4" s="38">
        <f>IF(Rechnen!$V$3=0,"",Rechnen!L4)</f>
      </c>
      <c r="D4" s="38">
        <f>IF(Rechnen!$V$3=0,"",Rechnen!M4)</f>
      </c>
      <c r="E4" s="38">
        <f>IF(Rechnen!$V$3=0,"",Rechnen!N4)</f>
      </c>
      <c r="F4" s="39" t="s">
        <v>17</v>
      </c>
      <c r="G4" s="38">
        <f>IF(Rechnen!$V$3=0,"",Rechnen!P4)</f>
      </c>
      <c r="H4" s="40">
        <f>IF(AND(E4="",G4=""),"",(E4-G4))</f>
      </c>
      <c r="I4" s="41"/>
    </row>
    <row r="5" spans="1:9" ht="18" customHeight="1">
      <c r="A5" s="37">
        <f>IF(Rechnen!$V$3=0,"",3)</f>
      </c>
      <c r="B5" s="38" t="str">
        <f>Rechnen!K5</f>
        <v>M03</v>
      </c>
      <c r="C5" s="38">
        <f>IF(Rechnen!$V$3=0,"",Rechnen!L5)</f>
      </c>
      <c r="D5" s="38">
        <f>IF(Rechnen!$V$3=0,"",Rechnen!M5)</f>
      </c>
      <c r="E5" s="38">
        <f>IF(Rechnen!$V$3=0,"",Rechnen!N5)</f>
      </c>
      <c r="F5" s="39" t="s">
        <v>17</v>
      </c>
      <c r="G5" s="38">
        <f>IF(Rechnen!$V$3=0,"",Rechnen!P5)</f>
      </c>
      <c r="H5" s="40">
        <f>IF(AND(E5="",G5=""),"",(E5-G5))</f>
      </c>
      <c r="I5" s="41"/>
    </row>
    <row r="6" spans="1:9" ht="18" customHeight="1">
      <c r="A6" s="37">
        <f>IF(Rechnen!$V$3=0,"",4)</f>
      </c>
      <c r="B6" s="38" t="str">
        <f>Rechnen!K6</f>
        <v>M04</v>
      </c>
      <c r="C6" s="38">
        <f>IF(Rechnen!$V$3=0,"",Rechnen!L6)</f>
      </c>
      <c r="D6" s="38">
        <f>IF(Rechnen!$V$3=0,"",Rechnen!M6)</f>
      </c>
      <c r="E6" s="38">
        <f>IF(Rechnen!$V$3=0,"",Rechnen!N6)</f>
      </c>
      <c r="F6" s="39" t="s">
        <v>17</v>
      </c>
      <c r="G6" s="38">
        <f>IF(Rechnen!$V$3=0,"",Rechnen!P6)</f>
      </c>
      <c r="H6" s="40">
        <f>IF(AND(E6="",G6=""),"",(E6-G6))</f>
      </c>
      <c r="I6" s="41"/>
    </row>
    <row r="7" spans="1:15" ht="15" customHeight="1">
      <c r="A7" s="123"/>
      <c r="B7" s="125" t="s">
        <v>6</v>
      </c>
      <c r="C7" s="129" t="s">
        <v>45</v>
      </c>
      <c r="D7" s="125" t="s">
        <v>1</v>
      </c>
      <c r="E7" s="125" t="s">
        <v>2</v>
      </c>
      <c r="F7" s="125"/>
      <c r="G7" s="125"/>
      <c r="H7" s="125" t="s">
        <v>46</v>
      </c>
      <c r="I7" s="42"/>
      <c r="J7" s="43"/>
      <c r="K7" s="43"/>
      <c r="L7" s="44"/>
      <c r="M7" s="45"/>
      <c r="N7" s="46"/>
      <c r="O7" s="46"/>
    </row>
    <row r="8" spans="1:15" ht="15" customHeight="1">
      <c r="A8" s="124"/>
      <c r="B8" s="122"/>
      <c r="C8" s="128"/>
      <c r="D8" s="122"/>
      <c r="E8" s="122"/>
      <c r="F8" s="122"/>
      <c r="G8" s="122"/>
      <c r="H8" s="122"/>
      <c r="I8" s="42"/>
      <c r="J8" s="43"/>
      <c r="K8" s="43"/>
      <c r="L8" s="44"/>
      <c r="M8" s="45"/>
      <c r="N8" s="46"/>
      <c r="O8" s="46"/>
    </row>
    <row r="9" spans="1:15" ht="18" customHeight="1">
      <c r="A9" s="37">
        <f>IF(Rechnen!$W$3=0,"",1)</f>
      </c>
      <c r="B9" s="38" t="str">
        <f>Rechnen!K10</f>
        <v>M05</v>
      </c>
      <c r="C9" s="38">
        <f>IF(Rechnen!$W$3=0,"",Rechnen!L10)</f>
      </c>
      <c r="D9" s="38">
        <f>IF(Rechnen!$W$3=0,"",Rechnen!M10)</f>
      </c>
      <c r="E9" s="38">
        <f>IF(Rechnen!$W$3=0,"",Rechnen!N10)</f>
      </c>
      <c r="F9" s="39" t="s">
        <v>17</v>
      </c>
      <c r="G9" s="38">
        <f>IF(Rechnen!$W$3=0,"",Rechnen!P10)</f>
      </c>
      <c r="H9" s="40">
        <f>IF(AND(E9="",G9=""),"",(E9-G9))</f>
      </c>
      <c r="I9" s="47"/>
      <c r="J9" s="45"/>
      <c r="K9" s="47"/>
      <c r="L9" s="44"/>
      <c r="M9" s="45"/>
      <c r="N9" s="46"/>
      <c r="O9" s="46"/>
    </row>
    <row r="10" spans="1:15" ht="18" customHeight="1">
      <c r="A10" s="37">
        <f>IF(Rechnen!$W$3=0,"",2)</f>
      </c>
      <c r="B10" s="38" t="str">
        <f>Rechnen!K11</f>
        <v>M06</v>
      </c>
      <c r="C10" s="38">
        <f>IF(Rechnen!$W$3=0,"",Rechnen!L11)</f>
      </c>
      <c r="D10" s="38">
        <f>IF(Rechnen!$W$3=0,"",Rechnen!M11)</f>
      </c>
      <c r="E10" s="38">
        <f>IF(Rechnen!$W$3=0,"",Rechnen!N11)</f>
      </c>
      <c r="F10" s="39" t="s">
        <v>17</v>
      </c>
      <c r="G10" s="38">
        <f>IF(Rechnen!$W$3=0,"",Rechnen!P11)</f>
      </c>
      <c r="H10" s="40">
        <f>IF(AND(E10="",G10=""),"",(E10-G10))</f>
      </c>
      <c r="I10" s="48"/>
      <c r="J10" s="49"/>
      <c r="K10" s="49"/>
      <c r="L10" s="49"/>
      <c r="M10" s="49"/>
      <c r="N10" s="49"/>
      <c r="O10" s="49"/>
    </row>
    <row r="11" spans="1:9" ht="18" customHeight="1">
      <c r="A11" s="37">
        <f>IF(Rechnen!$W$3=0,"",3)</f>
      </c>
      <c r="B11" s="38" t="str">
        <f>Rechnen!K12</f>
        <v>M07</v>
      </c>
      <c r="C11" s="38">
        <f>IF(Rechnen!$W$3=0,"",Rechnen!L12)</f>
      </c>
      <c r="D11" s="38">
        <f>IF(Rechnen!$W$3=0,"",Rechnen!M12)</f>
      </c>
      <c r="E11" s="38">
        <f>IF(Rechnen!$W$3=0,"",Rechnen!N12)</f>
      </c>
      <c r="F11" s="39" t="s">
        <v>17</v>
      </c>
      <c r="G11" s="38">
        <f>IF(Rechnen!$W$3=0,"",Rechnen!P12)</f>
      </c>
      <c r="H11" s="40">
        <f>IF(AND(E11="",G11=""),"",(E11-G11))</f>
      </c>
      <c r="I11" s="42"/>
    </row>
    <row r="12" spans="1:8" ht="18" customHeight="1">
      <c r="A12" s="37">
        <f>IF(Rechnen!$W$3=0,"",4)</f>
      </c>
      <c r="B12" s="38" t="str">
        <f>Rechnen!K13</f>
        <v>M08</v>
      </c>
      <c r="C12" s="38">
        <f>IF(Rechnen!$W$3=0,"",Rechnen!L13)</f>
      </c>
      <c r="D12" s="38">
        <f>IF(Rechnen!$W$3=0,"",Rechnen!M13)</f>
      </c>
      <c r="E12" s="38">
        <f>IF(Rechnen!$W$3=0,"",Rechnen!N13)</f>
      </c>
      <c r="F12" s="39" t="s">
        <v>17</v>
      </c>
      <c r="G12" s="38">
        <f>IF(Rechnen!$W$3=0,"",Rechnen!P13)</f>
      </c>
      <c r="H12" s="40">
        <f>IF(AND(E12="",G12=""),"",(E12-G12))</f>
      </c>
    </row>
    <row r="13" spans="1:8" ht="18" customHeight="1">
      <c r="A13" s="123"/>
      <c r="B13" s="125" t="s">
        <v>56</v>
      </c>
      <c r="C13" s="129" t="s">
        <v>45</v>
      </c>
      <c r="D13" s="125" t="s">
        <v>1</v>
      </c>
      <c r="E13" s="125" t="s">
        <v>2</v>
      </c>
      <c r="F13" s="125"/>
      <c r="G13" s="125"/>
      <c r="H13" s="125" t="s">
        <v>46</v>
      </c>
    </row>
    <row r="14" spans="1:8" ht="15" customHeight="1">
      <c r="A14" s="124"/>
      <c r="B14" s="122"/>
      <c r="C14" s="128"/>
      <c r="D14" s="122"/>
      <c r="E14" s="122"/>
      <c r="F14" s="122"/>
      <c r="G14" s="122"/>
      <c r="H14" s="122"/>
    </row>
    <row r="15" spans="1:8" ht="15">
      <c r="A15" s="37">
        <f>IF(Rechnen!$X$3=0,"",1)</f>
      </c>
      <c r="B15" s="38" t="str">
        <f>Rechnen!K17</f>
        <v>M09</v>
      </c>
      <c r="C15" s="38">
        <f>IF(Rechnen!$X$3=0,"",Rechnen!L17)</f>
      </c>
      <c r="D15" s="38">
        <f>IF(Rechnen!$X$3=0,"",Rechnen!M17)</f>
      </c>
      <c r="E15" s="38">
        <f>IF(Rechnen!$X$3=0,"",Rechnen!N17)</f>
      </c>
      <c r="F15" s="39" t="s">
        <v>17</v>
      </c>
      <c r="G15" s="38">
        <f>IF(Rechnen!$X$3=0,"",Rechnen!P17)</f>
      </c>
      <c r="H15" s="40">
        <f>IF(AND(E15="",G15=""),"",(E15-G15))</f>
      </c>
    </row>
    <row r="16" spans="1:8" ht="15">
      <c r="A16" s="37">
        <f>IF(Rechnen!$X$3=0,"",2)</f>
      </c>
      <c r="B16" s="38" t="str">
        <f>Rechnen!K18</f>
        <v>M10</v>
      </c>
      <c r="C16" s="38">
        <f>IF(Rechnen!$X$3=0,"",Rechnen!L18)</f>
      </c>
      <c r="D16" s="38">
        <f>IF(Rechnen!$X$3=0,"",Rechnen!M18)</f>
      </c>
      <c r="E16" s="38">
        <f>IF(Rechnen!$X$3=0,"",Rechnen!N18)</f>
      </c>
      <c r="F16" s="39" t="s">
        <v>17</v>
      </c>
      <c r="G16" s="38">
        <f>IF(Rechnen!$X$3=0,"",Rechnen!P18)</f>
      </c>
      <c r="H16" s="40">
        <f>IF(AND(E16="",G16=""),"",(E16-G16))</f>
      </c>
    </row>
    <row r="17" spans="1:8" ht="15">
      <c r="A17" s="37">
        <f>IF(Rechnen!$X$3=0,"",3)</f>
      </c>
      <c r="B17" s="38" t="str">
        <f>Rechnen!K19</f>
        <v>M11</v>
      </c>
      <c r="C17" s="38">
        <f>IF(Rechnen!$X$3=0,"",Rechnen!L19)</f>
      </c>
      <c r="D17" s="38">
        <f>IF(Rechnen!$X$3=0,"",Rechnen!M19)</f>
      </c>
      <c r="E17" s="38">
        <f>IF(Rechnen!$X$3=0,"",Rechnen!N19)</f>
      </c>
      <c r="F17" s="109" t="s">
        <v>17</v>
      </c>
      <c r="G17" s="38">
        <f>IF(Rechnen!$X$3=0,"",Rechnen!P19)</f>
      </c>
      <c r="H17" s="109">
        <f>IF(AND(E17="",G17=""),"",(E17-G17))</f>
      </c>
    </row>
    <row r="18" ht="15">
      <c r="A18" s="35"/>
    </row>
    <row r="19" spans="1:8" ht="15">
      <c r="A19" s="126"/>
      <c r="B19" s="121" t="s">
        <v>7</v>
      </c>
      <c r="C19" s="127" t="s">
        <v>45</v>
      </c>
      <c r="D19" s="121" t="s">
        <v>1</v>
      </c>
      <c r="E19" s="121" t="s">
        <v>2</v>
      </c>
      <c r="F19" s="121"/>
      <c r="G19" s="121"/>
      <c r="H19" s="121" t="s">
        <v>46</v>
      </c>
    </row>
    <row r="20" spans="1:8" ht="15">
      <c r="A20" s="124"/>
      <c r="B20" s="122"/>
      <c r="C20" s="128"/>
      <c r="D20" s="122"/>
      <c r="E20" s="122"/>
      <c r="F20" s="122"/>
      <c r="G20" s="122"/>
      <c r="H20" s="122"/>
    </row>
    <row r="21" spans="1:8" ht="15">
      <c r="A21" s="37">
        <f>IF(Rechnen!$Y$3=0,"",1)</f>
      </c>
      <c r="B21" s="38" t="str">
        <f>Rechnen!K24</f>
        <v>M12</v>
      </c>
      <c r="C21" s="38">
        <f>IF(Rechnen!$Y$3=0,"",Rechnen!L24)</f>
      </c>
      <c r="D21" s="38">
        <f>IF(Rechnen!$Y$3=0,"",Rechnen!M24)</f>
      </c>
      <c r="E21" s="38">
        <f>IF(Rechnen!$Y$3=0,"",Rechnen!N24)</f>
      </c>
      <c r="F21" s="39" t="s">
        <v>17</v>
      </c>
      <c r="G21" s="38">
        <f>IF(Rechnen!$Y$3=0,"",Rechnen!P24)</f>
      </c>
      <c r="H21" s="40">
        <f>IF(AND(E21="",G21=""),"",(E21-G21))</f>
      </c>
    </row>
    <row r="22" spans="1:8" ht="15">
      <c r="A22" s="37">
        <f>IF(Rechnen!$Y$3=0,"",2)</f>
      </c>
      <c r="B22" s="38" t="str">
        <f>Rechnen!K25</f>
        <v>M13</v>
      </c>
      <c r="C22" s="38">
        <f>IF(Rechnen!$Y$3=0,"",Rechnen!L25)</f>
      </c>
      <c r="D22" s="38">
        <f>IF(Rechnen!$Y$3=0,"",Rechnen!M25)</f>
      </c>
      <c r="E22" s="38">
        <f>IF(Rechnen!$Y$3=0,"",Rechnen!N25)</f>
      </c>
      <c r="F22" s="39" t="s">
        <v>17</v>
      </c>
      <c r="G22" s="38">
        <f>IF(Rechnen!$Y$3=0,"",Rechnen!P25)</f>
      </c>
      <c r="H22" s="40">
        <f>IF(AND(E22="",G22=""),"",(E22-G22))</f>
      </c>
    </row>
    <row r="23" spans="1:8" ht="15">
      <c r="A23" s="37">
        <f>IF(Rechnen!$Y$3=0,"",3)</f>
      </c>
      <c r="B23" s="38" t="str">
        <f>Rechnen!K26</f>
        <v>M14</v>
      </c>
      <c r="C23" s="38">
        <f>IF(Rechnen!$Y$3=0,"",Rechnen!L26)</f>
      </c>
      <c r="D23" s="38">
        <f>IF(Rechnen!$Y$3=0,"",Rechnen!M26)</f>
      </c>
      <c r="E23" s="38">
        <f>IF(Rechnen!$Y$3=0,"",Rechnen!N26)</f>
      </c>
      <c r="F23" s="39" t="s">
        <v>17</v>
      </c>
      <c r="G23" s="38">
        <f>IF(Rechnen!$Y$3=0,"",Rechnen!P26)</f>
      </c>
      <c r="H23" s="40">
        <f>IF(AND(E23="",G23=""),"",(E23-G23))</f>
      </c>
    </row>
    <row r="24" ht="15">
      <c r="A24" s="35"/>
    </row>
  </sheetData>
  <sheetProtection password="E760" sheet="1" objects="1" scenarios="1"/>
  <mergeCells count="20">
    <mergeCell ref="A7:A8"/>
    <mergeCell ref="H7:H8"/>
    <mergeCell ref="E7:G8"/>
    <mergeCell ref="E13:G14"/>
    <mergeCell ref="H13:H14"/>
    <mergeCell ref="B1:H1"/>
    <mergeCell ref="E2:G2"/>
    <mergeCell ref="C7:C8"/>
    <mergeCell ref="B7:B8"/>
    <mergeCell ref="D7:D8"/>
    <mergeCell ref="E19:G20"/>
    <mergeCell ref="H19:H20"/>
    <mergeCell ref="A13:A14"/>
    <mergeCell ref="B13:B14"/>
    <mergeCell ref="A19:A20"/>
    <mergeCell ref="B19:B20"/>
    <mergeCell ref="C19:C20"/>
    <mergeCell ref="D19:D20"/>
    <mergeCell ref="C13:C14"/>
    <mergeCell ref="D13:D14"/>
  </mergeCells>
  <printOptions horizontalCentered="1"/>
  <pageMargins left="0.7480314960629921" right="0.7086614173228347" top="1.299212598425197" bottom="0.984251968503937" header="0.4724409448818898" footer="0.5118110236220472"/>
  <pageSetup horizontalDpi="600" verticalDpi="600" orientation="portrait" paperSize="9" r:id="rId3"/>
  <headerFooter alignWithMargins="0">
    <oddHeader>&amp;C&amp;"Arial,Fett Kursiv"&amp;16&amp;E? Jugend - Turnier&amp;"Arial,Standard"&amp;10&amp;E
&amp;"Arial,Fett Kursiv"&amp;14VfB Wiesloch&amp;"Arial,Standard"&amp;10
&amp;12Stadionhalle - Wiesloch &amp;R&amp;"Arial,Fett"&amp;12Datum
</oddHeader>
  </headerFooter>
  <colBreaks count="1" manualBreakCount="1">
    <brk id="9" max="6553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Eugen Wickenhäuser</cp:lastModifiedBy>
  <cp:lastPrinted>2003-07-11T10:10:52Z</cp:lastPrinted>
  <dcterms:created xsi:type="dcterms:W3CDTF">1999-01-27T19:57:19Z</dcterms:created>
  <dcterms:modified xsi:type="dcterms:W3CDTF">2010-05-03T10:53:45Z</dcterms:modified>
  <cp:category/>
  <cp:version/>
  <cp:contentType/>
  <cp:contentStatus/>
</cp:coreProperties>
</file>